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iego\OneDrive\Escritorio\Proyecto de titulo\Tablas Catalogo de fallas\"/>
    </mc:Choice>
  </mc:AlternateContent>
  <xr:revisionPtr revIDLastSave="0" documentId="13_ncr:1_{759A5758-7D45-4AE2-81DF-CD59229FFC6A}" xr6:coauthVersionLast="47" xr6:coauthVersionMax="47" xr10:uidLastSave="{00000000-0000-0000-0000-000000000000}"/>
  <bookViews>
    <workbookView xWindow="-108" yWindow="-108" windowWidth="23256" windowHeight="13896" xr2:uid="{B8D7AA89-1796-4E50-BEAD-6C1CA1ACE501}"/>
  </bookViews>
  <sheets>
    <sheet name="Índice" sheetId="1" r:id="rId1"/>
    <sheet name="1" sheetId="4" r:id="rId2"/>
    <sheet name="2" sheetId="5" r:id="rId3"/>
    <sheet name="3" sheetId="11" r:id="rId4"/>
    <sheet name="4" sheetId="8" r:id="rId5"/>
    <sheet name="5" sheetId="13" r:id="rId6"/>
    <sheet name="6" sheetId="14" r:id="rId7"/>
  </sheets>
  <definedNames>
    <definedName name="_xlnm._FilterDatabase" localSheetId="1" hidden="1">'1'!$I$154:$J$158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G181" i="14"/>
  <c r="G182" i="14"/>
  <c r="G183" i="14"/>
  <c r="G174" i="14"/>
  <c r="B175" i="14"/>
  <c r="B176" i="14"/>
  <c r="B177" i="14"/>
  <c r="B178" i="14"/>
  <c r="B179" i="14"/>
  <c r="B180" i="14"/>
  <c r="B181" i="14"/>
  <c r="B182" i="14"/>
  <c r="B183" i="14"/>
  <c r="B174" i="14"/>
  <c r="C175" i="14"/>
  <c r="G175" i="14" s="1"/>
  <c r="E175" i="14"/>
  <c r="C176" i="14"/>
  <c r="G176" i="14" s="1"/>
  <c r="E176" i="14"/>
  <c r="C177" i="14"/>
  <c r="G177" i="14" s="1"/>
  <c r="E177" i="14"/>
  <c r="C178" i="14"/>
  <c r="G178" i="14" s="1"/>
  <c r="E178" i="14"/>
  <c r="C179" i="14"/>
  <c r="G179" i="14" s="1"/>
  <c r="E179" i="14"/>
  <c r="C180" i="14"/>
  <c r="G180" i="14" s="1"/>
  <c r="E180" i="14"/>
  <c r="C181" i="14"/>
  <c r="E181" i="14"/>
  <c r="C182" i="14"/>
  <c r="E182" i="14"/>
  <c r="C183" i="14"/>
  <c r="E183" i="14"/>
  <c r="E174" i="14"/>
  <c r="C174" i="14"/>
  <c r="H173" i="14" s="1"/>
  <c r="N134" i="14" l="1"/>
  <c r="D32" i="1"/>
  <c r="D31" i="1"/>
  <c r="C81" i="14"/>
  <c r="M81" i="14" s="1"/>
  <c r="D81" i="14"/>
  <c r="N81" i="14" s="1"/>
  <c r="E81" i="14"/>
  <c r="O81" i="14" s="1"/>
  <c r="F81" i="14"/>
  <c r="P81" i="14" s="1"/>
  <c r="H81" i="14"/>
  <c r="R81" i="14" s="1"/>
  <c r="I81" i="14"/>
  <c r="S81" i="14" s="1"/>
  <c r="Q81" i="14"/>
  <c r="T81" i="14"/>
  <c r="C82" i="14"/>
  <c r="D82" i="14"/>
  <c r="N82" i="14" s="1"/>
  <c r="E82" i="14"/>
  <c r="F82" i="14"/>
  <c r="P82" i="14" s="1"/>
  <c r="G82" i="14"/>
  <c r="Q82" i="14" s="1"/>
  <c r="H82" i="14"/>
  <c r="R82" i="14" s="1"/>
  <c r="I82" i="14"/>
  <c r="S82" i="14" s="1"/>
  <c r="O82" i="14"/>
  <c r="T82" i="14"/>
  <c r="C83" i="14"/>
  <c r="D83" i="14"/>
  <c r="N83" i="14" s="1"/>
  <c r="E83" i="14"/>
  <c r="O83" i="14" s="1"/>
  <c r="F83" i="14"/>
  <c r="G83" i="14"/>
  <c r="H83" i="14"/>
  <c r="I83" i="14"/>
  <c r="S83" i="14" s="1"/>
  <c r="P83" i="14"/>
  <c r="Q83" i="14"/>
  <c r="R83" i="14"/>
  <c r="T83" i="14"/>
  <c r="C84" i="14"/>
  <c r="M84" i="14" s="1"/>
  <c r="D84" i="14"/>
  <c r="N84" i="14" s="1"/>
  <c r="E84" i="14"/>
  <c r="O84" i="14" s="1"/>
  <c r="F84" i="14"/>
  <c r="P84" i="14" s="1"/>
  <c r="G84" i="14"/>
  <c r="Q84" i="14" s="1"/>
  <c r="H84" i="14"/>
  <c r="R84" i="14" s="1"/>
  <c r="I84" i="14"/>
  <c r="S84" i="14" s="1"/>
  <c r="T84" i="14"/>
  <c r="C85" i="14"/>
  <c r="D85" i="14"/>
  <c r="E85" i="14"/>
  <c r="O85" i="14" s="1"/>
  <c r="F85" i="14"/>
  <c r="P85" i="14" s="1"/>
  <c r="G85" i="14"/>
  <c r="Q85" i="14" s="1"/>
  <c r="H85" i="14"/>
  <c r="R85" i="14" s="1"/>
  <c r="I85" i="14"/>
  <c r="S85" i="14"/>
  <c r="T85" i="14"/>
  <c r="C86" i="14"/>
  <c r="D86" i="14"/>
  <c r="E86" i="14"/>
  <c r="O86" i="14" s="1"/>
  <c r="F86" i="14"/>
  <c r="P86" i="14" s="1"/>
  <c r="T86" i="14"/>
  <c r="C87" i="14"/>
  <c r="D87" i="14"/>
  <c r="E87" i="14"/>
  <c r="F87" i="14"/>
  <c r="G87" i="14"/>
  <c r="Q87" i="14" s="1"/>
  <c r="H87" i="14"/>
  <c r="R87" i="14" s="1"/>
  <c r="I87" i="14"/>
  <c r="S87" i="14" s="1"/>
  <c r="M87" i="14"/>
  <c r="N87" i="14"/>
  <c r="O87" i="14"/>
  <c r="P87" i="14"/>
  <c r="T87" i="14"/>
  <c r="C88" i="14"/>
  <c r="D88" i="14"/>
  <c r="N88" i="14" s="1"/>
  <c r="E88" i="14"/>
  <c r="O88" i="14" s="1"/>
  <c r="F88" i="14"/>
  <c r="G88" i="14"/>
  <c r="H88" i="14"/>
  <c r="I88" i="14"/>
  <c r="S88" i="14" s="1"/>
  <c r="Q88" i="14"/>
  <c r="R88" i="14"/>
  <c r="T88" i="14"/>
  <c r="C89" i="14"/>
  <c r="M89" i="14" s="1"/>
  <c r="D89" i="14"/>
  <c r="N89" i="14" s="1"/>
  <c r="E89" i="14"/>
  <c r="O89" i="14" s="1"/>
  <c r="F89" i="14"/>
  <c r="P89" i="14" s="1"/>
  <c r="H89" i="14"/>
  <c r="R89" i="14" s="1"/>
  <c r="I89" i="14"/>
  <c r="S89" i="14" s="1"/>
  <c r="Q89" i="14"/>
  <c r="T89" i="14"/>
  <c r="C90" i="14"/>
  <c r="M90" i="14" s="1"/>
  <c r="D90" i="14"/>
  <c r="E90" i="14"/>
  <c r="O90" i="14" s="1"/>
  <c r="F90" i="14"/>
  <c r="G90" i="14"/>
  <c r="Q90" i="14" s="1"/>
  <c r="H90" i="14"/>
  <c r="R90" i="14" s="1"/>
  <c r="I90" i="14"/>
  <c r="S90" i="14" s="1"/>
  <c r="N90" i="14"/>
  <c r="T90" i="14"/>
  <c r="C95" i="14"/>
  <c r="C96" i="14" s="1"/>
  <c r="M128" i="14"/>
  <c r="M147" i="14" s="1"/>
  <c r="O147" i="14" s="1"/>
  <c r="C159" i="14" s="1"/>
  <c r="K65" i="14" s="1"/>
  <c r="N128" i="14"/>
  <c r="Q147" i="14" s="1"/>
  <c r="S147" i="14" s="1"/>
  <c r="E159" i="14" s="1"/>
  <c r="L65" i="14" s="1"/>
  <c r="O128" i="14"/>
  <c r="P128" i="14"/>
  <c r="Q128" i="14"/>
  <c r="R128" i="14"/>
  <c r="S128" i="14"/>
  <c r="T128" i="14"/>
  <c r="M129" i="14"/>
  <c r="N129" i="14"/>
  <c r="Q148" i="14" s="1"/>
  <c r="S148" i="14" s="1"/>
  <c r="E160" i="14" s="1"/>
  <c r="L66" i="14" s="1"/>
  <c r="O129" i="14"/>
  <c r="P129" i="14"/>
  <c r="Q129" i="14"/>
  <c r="R129" i="14"/>
  <c r="S129" i="14"/>
  <c r="T129" i="14"/>
  <c r="M130" i="14"/>
  <c r="N130" i="14"/>
  <c r="Q149" i="14" s="1"/>
  <c r="S149" i="14" s="1"/>
  <c r="E161" i="14" s="1"/>
  <c r="L67" i="14" s="1"/>
  <c r="O130" i="14"/>
  <c r="M149" i="14" s="1"/>
  <c r="O149" i="14" s="1"/>
  <c r="C161" i="14" s="1"/>
  <c r="K67" i="14" s="1"/>
  <c r="P130" i="14"/>
  <c r="Q130" i="14"/>
  <c r="R130" i="14"/>
  <c r="S130" i="14"/>
  <c r="T130" i="14"/>
  <c r="M131" i="14"/>
  <c r="N131" i="14"/>
  <c r="Q150" i="14" s="1"/>
  <c r="S150" i="14" s="1"/>
  <c r="E162" i="14" s="1"/>
  <c r="L68" i="14" s="1"/>
  <c r="O131" i="14"/>
  <c r="P131" i="14"/>
  <c r="Q131" i="14"/>
  <c r="R131" i="14"/>
  <c r="S131" i="14"/>
  <c r="T131" i="14"/>
  <c r="M132" i="14"/>
  <c r="N132" i="14"/>
  <c r="Q151" i="14" s="1"/>
  <c r="S151" i="14" s="1"/>
  <c r="E163" i="14" s="1"/>
  <c r="L69" i="14" s="1"/>
  <c r="O132" i="14"/>
  <c r="P132" i="14"/>
  <c r="Q132" i="14"/>
  <c r="R132" i="14"/>
  <c r="S132" i="14"/>
  <c r="T132" i="14"/>
  <c r="M133" i="14"/>
  <c r="M152" i="14" s="1"/>
  <c r="O152" i="14" s="1"/>
  <c r="C164" i="14" s="1"/>
  <c r="K70" i="14" s="1"/>
  <c r="N133" i="14"/>
  <c r="Q152" i="14" s="1"/>
  <c r="S152" i="14" s="1"/>
  <c r="E164" i="14" s="1"/>
  <c r="L70" i="14" s="1"/>
  <c r="O133" i="14"/>
  <c r="P133" i="14"/>
  <c r="T133" i="14"/>
  <c r="M134" i="14"/>
  <c r="O134" i="14"/>
  <c r="P134" i="14"/>
  <c r="Q134" i="14"/>
  <c r="R134" i="14"/>
  <c r="S134" i="14"/>
  <c r="M153" i="14" s="1"/>
  <c r="O153" i="14" s="1"/>
  <c r="C165" i="14" s="1"/>
  <c r="K71" i="14" s="1"/>
  <c r="T134" i="14"/>
  <c r="M135" i="14"/>
  <c r="N135" i="14"/>
  <c r="O135" i="14"/>
  <c r="P135" i="14"/>
  <c r="Q135" i="14"/>
  <c r="R135" i="14"/>
  <c r="S135" i="14"/>
  <c r="T135" i="14"/>
  <c r="M136" i="14"/>
  <c r="M155" i="14" s="1"/>
  <c r="O155" i="14" s="1"/>
  <c r="C167" i="14" s="1"/>
  <c r="K73" i="14" s="1"/>
  <c r="N136" i="14"/>
  <c r="O136" i="14"/>
  <c r="P136" i="14"/>
  <c r="Q136" i="14"/>
  <c r="R136" i="14"/>
  <c r="S136" i="14"/>
  <c r="T136" i="14"/>
  <c r="M137" i="14"/>
  <c r="N137" i="14"/>
  <c r="O137" i="14"/>
  <c r="P137" i="14"/>
  <c r="Q137" i="14"/>
  <c r="R137" i="14"/>
  <c r="S137" i="14"/>
  <c r="T137" i="14"/>
  <c r="M10" i="14"/>
  <c r="M11" i="14"/>
  <c r="C24" i="14"/>
  <c r="C25" i="14" s="1"/>
  <c r="D30" i="1"/>
  <c r="D29" i="1"/>
  <c r="D28" i="1"/>
  <c r="D27" i="1"/>
  <c r="D26" i="1"/>
  <c r="T9" i="14"/>
  <c r="T10" i="14"/>
  <c r="T11" i="14"/>
  <c r="T12" i="14"/>
  <c r="T13" i="14"/>
  <c r="T14" i="14"/>
  <c r="T15" i="14"/>
  <c r="Q16" i="14"/>
  <c r="T16" i="14"/>
  <c r="T17" i="14"/>
  <c r="Q8" i="14"/>
  <c r="T8" i="14"/>
  <c r="C8" i="14"/>
  <c r="M8" i="14" s="1"/>
  <c r="D8" i="14"/>
  <c r="N8" i="14" s="1"/>
  <c r="E8" i="14"/>
  <c r="O8" i="14" s="1"/>
  <c r="F8" i="14"/>
  <c r="P8" i="14" s="1"/>
  <c r="I8" i="14"/>
  <c r="S8" i="14" s="1"/>
  <c r="I15" i="14"/>
  <c r="S15" i="14" s="1"/>
  <c r="I12" i="14"/>
  <c r="S12" i="14" s="1"/>
  <c r="I14" i="14"/>
  <c r="S14" i="14" s="1"/>
  <c r="I10" i="14"/>
  <c r="S10" i="14" s="1"/>
  <c r="I9" i="14"/>
  <c r="S9" i="14" s="1"/>
  <c r="I11" i="14"/>
  <c r="S11" i="14" s="1"/>
  <c r="I16" i="14"/>
  <c r="S16" i="14" s="1"/>
  <c r="I17" i="14"/>
  <c r="S17" i="14" s="1"/>
  <c r="H8" i="14"/>
  <c r="R8" i="14" s="1"/>
  <c r="E9" i="14"/>
  <c r="O9" i="14" s="1"/>
  <c r="F9" i="14"/>
  <c r="P9" i="14" s="1"/>
  <c r="G9" i="14"/>
  <c r="Q9" i="14" s="1"/>
  <c r="H9" i="14"/>
  <c r="R9" i="14" s="1"/>
  <c r="E10" i="14"/>
  <c r="O10" i="14" s="1"/>
  <c r="F10" i="14"/>
  <c r="P10" i="14" s="1"/>
  <c r="G10" i="14"/>
  <c r="Q10" i="14" s="1"/>
  <c r="H10" i="14"/>
  <c r="R10" i="14" s="1"/>
  <c r="E11" i="14"/>
  <c r="O11" i="14" s="1"/>
  <c r="F11" i="14"/>
  <c r="P11" i="14" s="1"/>
  <c r="G11" i="14"/>
  <c r="Q11" i="14" s="1"/>
  <c r="H11" i="14"/>
  <c r="R11" i="14" s="1"/>
  <c r="E12" i="14"/>
  <c r="O12" i="14" s="1"/>
  <c r="F12" i="14"/>
  <c r="P12" i="14" s="1"/>
  <c r="G12" i="14"/>
  <c r="Q12" i="14" s="1"/>
  <c r="H12" i="14"/>
  <c r="R12" i="14" s="1"/>
  <c r="E13" i="14"/>
  <c r="O13" i="14" s="1"/>
  <c r="F13" i="14"/>
  <c r="P13" i="14" s="1"/>
  <c r="E14" i="14"/>
  <c r="O14" i="14" s="1"/>
  <c r="F14" i="14"/>
  <c r="P14" i="14" s="1"/>
  <c r="G14" i="14"/>
  <c r="Q14" i="14" s="1"/>
  <c r="H14" i="14"/>
  <c r="R14" i="14" s="1"/>
  <c r="E15" i="14"/>
  <c r="O15" i="14" s="1"/>
  <c r="F15" i="14"/>
  <c r="P15" i="14" s="1"/>
  <c r="G15" i="14"/>
  <c r="Q15" i="14" s="1"/>
  <c r="H15" i="14"/>
  <c r="R15" i="14" s="1"/>
  <c r="E16" i="14"/>
  <c r="O16" i="14" s="1"/>
  <c r="F16" i="14"/>
  <c r="P16" i="14" s="1"/>
  <c r="H16" i="14"/>
  <c r="R16" i="14" s="1"/>
  <c r="E17" i="14"/>
  <c r="O17" i="14" s="1"/>
  <c r="F17" i="14"/>
  <c r="P17" i="14" s="1"/>
  <c r="G17" i="14"/>
  <c r="Q17" i="14" s="1"/>
  <c r="H17" i="14"/>
  <c r="R17" i="14" s="1"/>
  <c r="D9" i="14"/>
  <c r="G33" i="14" s="1"/>
  <c r="D10" i="14"/>
  <c r="N10" i="14" s="1"/>
  <c r="D11" i="14"/>
  <c r="N11" i="14" s="1"/>
  <c r="D12" i="14"/>
  <c r="N12" i="14" s="1"/>
  <c r="D13" i="14"/>
  <c r="N13" i="14" s="1"/>
  <c r="D14" i="14"/>
  <c r="N14" i="14" s="1"/>
  <c r="D15" i="14"/>
  <c r="N15" i="14" s="1"/>
  <c r="D16" i="14"/>
  <c r="N16" i="14" s="1"/>
  <c r="D17" i="14"/>
  <c r="N17" i="14" s="1"/>
  <c r="C9" i="14"/>
  <c r="M9" i="14" s="1"/>
  <c r="C10" i="14"/>
  <c r="C11" i="14"/>
  <c r="C12" i="14"/>
  <c r="M12" i="14" s="1"/>
  <c r="C13" i="14"/>
  <c r="M13" i="14" s="1"/>
  <c r="C14" i="14"/>
  <c r="M14" i="14" s="1"/>
  <c r="C15" i="14"/>
  <c r="M15" i="14" s="1"/>
  <c r="C16" i="14"/>
  <c r="M16" i="14" s="1"/>
  <c r="C17" i="14"/>
  <c r="M17" i="14" s="1"/>
  <c r="P14" i="8"/>
  <c r="M151" i="14" l="1"/>
  <c r="O151" i="14" s="1"/>
  <c r="C163" i="14" s="1"/>
  <c r="K69" i="14" s="1"/>
  <c r="M150" i="14"/>
  <c r="O150" i="14" s="1"/>
  <c r="C162" i="14" s="1"/>
  <c r="K68" i="14" s="1"/>
  <c r="M148" i="14"/>
  <c r="O148" i="14" s="1"/>
  <c r="C160" i="14" s="1"/>
  <c r="K66" i="14" s="1"/>
  <c r="Q155" i="14"/>
  <c r="S155" i="14" s="1"/>
  <c r="E167" i="14" s="1"/>
  <c r="L73" i="14" s="1"/>
  <c r="Q102" i="14"/>
  <c r="Q156" i="14"/>
  <c r="S156" i="14" s="1"/>
  <c r="E168" i="14" s="1"/>
  <c r="L74" i="14" s="1"/>
  <c r="Q154" i="14"/>
  <c r="S154" i="14" s="1"/>
  <c r="E166" i="14" s="1"/>
  <c r="L72" i="14" s="1"/>
  <c r="M156" i="14"/>
  <c r="O156" i="14" s="1"/>
  <c r="C168" i="14" s="1"/>
  <c r="K74" i="14" s="1"/>
  <c r="M154" i="14"/>
  <c r="O154" i="14" s="1"/>
  <c r="C166" i="14" s="1"/>
  <c r="K72" i="14" s="1"/>
  <c r="Q153" i="14"/>
  <c r="S153" i="14" s="1"/>
  <c r="E165" i="14" s="1"/>
  <c r="L71" i="14" s="1"/>
  <c r="G107" i="14"/>
  <c r="I107" i="14" s="1"/>
  <c r="G109" i="14"/>
  <c r="I109" i="14" s="1"/>
  <c r="C105" i="14"/>
  <c r="E105" i="14" s="1"/>
  <c r="C107" i="14"/>
  <c r="E107" i="14" s="1"/>
  <c r="C119" i="14" s="1"/>
  <c r="M88" i="14"/>
  <c r="G100" i="14"/>
  <c r="I100" i="14" s="1"/>
  <c r="M107" i="14"/>
  <c r="O107" i="14" s="1"/>
  <c r="P90" i="14"/>
  <c r="Q109" i="14" s="1"/>
  <c r="S109" i="14" s="1"/>
  <c r="G105" i="14"/>
  <c r="I105" i="14" s="1"/>
  <c r="P88" i="14"/>
  <c r="Q107" i="14" s="1"/>
  <c r="S107" i="14" s="1"/>
  <c r="M106" i="14"/>
  <c r="O106" i="14" s="1"/>
  <c r="Q108" i="14"/>
  <c r="S108" i="14" s="1"/>
  <c r="Q100" i="14"/>
  <c r="S100" i="14" s="1"/>
  <c r="M100" i="14"/>
  <c r="O100" i="14" s="1"/>
  <c r="G108" i="14"/>
  <c r="I108" i="14" s="1"/>
  <c r="C106" i="14"/>
  <c r="E106" i="14" s="1"/>
  <c r="G104" i="14"/>
  <c r="I104" i="14" s="1"/>
  <c r="S102" i="14"/>
  <c r="M108" i="14"/>
  <c r="O108" i="14" s="1"/>
  <c r="C108" i="14"/>
  <c r="E108" i="14" s="1"/>
  <c r="C120" i="14" s="1"/>
  <c r="C104" i="14"/>
  <c r="E104" i="14" s="1"/>
  <c r="C116" i="14" s="1"/>
  <c r="C100" i="14"/>
  <c r="E100" i="14" s="1"/>
  <c r="N86" i="14"/>
  <c r="Q105" i="14" s="1"/>
  <c r="S105" i="14" s="1"/>
  <c r="C102" i="14"/>
  <c r="E102" i="14" s="1"/>
  <c r="M86" i="14"/>
  <c r="M105" i="14" s="1"/>
  <c r="O105" i="14" s="1"/>
  <c r="Q101" i="14"/>
  <c r="S101" i="14" s="1"/>
  <c r="Q106" i="14"/>
  <c r="S106" i="14" s="1"/>
  <c r="G106" i="14"/>
  <c r="I106" i="14" s="1"/>
  <c r="E118" i="14" s="1"/>
  <c r="M109" i="14"/>
  <c r="O109" i="14" s="1"/>
  <c r="C101" i="14"/>
  <c r="E101" i="14" s="1"/>
  <c r="Q103" i="14"/>
  <c r="S103" i="14" s="1"/>
  <c r="M103" i="14"/>
  <c r="O103" i="14" s="1"/>
  <c r="C109" i="14"/>
  <c r="E109" i="14" s="1"/>
  <c r="C103" i="14"/>
  <c r="E103" i="14" s="1"/>
  <c r="M82" i="14"/>
  <c r="M101" i="14" s="1"/>
  <c r="O101" i="14" s="1"/>
  <c r="N85" i="14"/>
  <c r="Q104" i="14" s="1"/>
  <c r="S104" i="14" s="1"/>
  <c r="G101" i="14"/>
  <c r="I101" i="14" s="1"/>
  <c r="M83" i="14"/>
  <c r="M102" i="14" s="1"/>
  <c r="O102" i="14" s="1"/>
  <c r="G102" i="14"/>
  <c r="I102" i="14" s="1"/>
  <c r="M85" i="14"/>
  <c r="M104" i="14" s="1"/>
  <c r="O104" i="14" s="1"/>
  <c r="G103" i="14"/>
  <c r="I103" i="14" s="1"/>
  <c r="I33" i="14"/>
  <c r="N9" i="14"/>
  <c r="Q33" i="14" s="1"/>
  <c r="S33" i="14" s="1"/>
  <c r="M35" i="14"/>
  <c r="O35" i="14" s="1"/>
  <c r="M34" i="14"/>
  <c r="O34" i="14" s="1"/>
  <c r="M40" i="14"/>
  <c r="O40" i="14" s="1"/>
  <c r="Q39" i="14"/>
  <c r="S39" i="14" s="1"/>
  <c r="Q34" i="14"/>
  <c r="S34" i="14" s="1"/>
  <c r="Q38" i="14"/>
  <c r="S38" i="14" s="1"/>
  <c r="M38" i="14"/>
  <c r="O38" i="14" s="1"/>
  <c r="Q40" i="14"/>
  <c r="S40" i="14" s="1"/>
  <c r="Q36" i="14"/>
  <c r="S36" i="14" s="1"/>
  <c r="Q35" i="14"/>
  <c r="S35" i="14" s="1"/>
  <c r="Q32" i="14"/>
  <c r="S32" i="14" s="1"/>
  <c r="M37" i="14"/>
  <c r="O37" i="14" s="1"/>
  <c r="M39" i="14"/>
  <c r="O39" i="14" s="1"/>
  <c r="M41" i="14"/>
  <c r="O41" i="14" s="1"/>
  <c r="M33" i="14"/>
  <c r="O33" i="14" s="1"/>
  <c r="G32" i="14"/>
  <c r="I32" i="14" s="1"/>
  <c r="M32" i="14"/>
  <c r="O32" i="14" s="1"/>
  <c r="C39" i="14"/>
  <c r="E39" i="14" s="1"/>
  <c r="M36" i="14"/>
  <c r="O36" i="14" s="1"/>
  <c r="Q41" i="14"/>
  <c r="S41" i="14" s="1"/>
  <c r="Q37" i="14"/>
  <c r="S37" i="14" s="1"/>
  <c r="C37" i="14"/>
  <c r="E37" i="14" s="1"/>
  <c r="G37" i="14"/>
  <c r="I37" i="14" s="1"/>
  <c r="I70" i="14" s="1"/>
  <c r="G36" i="14"/>
  <c r="I36" i="14" s="1"/>
  <c r="G41" i="14"/>
  <c r="I41" i="14" s="1"/>
  <c r="G40" i="14"/>
  <c r="I40" i="14" s="1"/>
  <c r="C34" i="14"/>
  <c r="E34" i="14" s="1"/>
  <c r="C35" i="14"/>
  <c r="E35" i="14" s="1"/>
  <c r="C41" i="14"/>
  <c r="E41" i="14" s="1"/>
  <c r="G39" i="14"/>
  <c r="I39" i="14" s="1"/>
  <c r="G35" i="14"/>
  <c r="I35" i="14" s="1"/>
  <c r="C33" i="14"/>
  <c r="E33" i="14" s="1"/>
  <c r="C32" i="14"/>
  <c r="C36" i="14"/>
  <c r="E36" i="14" s="1"/>
  <c r="C38" i="14"/>
  <c r="E38" i="14" s="1"/>
  <c r="C40" i="14"/>
  <c r="E40" i="14" s="1"/>
  <c r="G34" i="14"/>
  <c r="I34" i="14" s="1"/>
  <c r="G38" i="14"/>
  <c r="I38" i="14" s="1"/>
  <c r="I71" i="14" s="1"/>
  <c r="H14" i="8"/>
  <c r="B14" i="8"/>
  <c r="F14" i="8"/>
  <c r="G14" i="8"/>
  <c r="E14" i="8"/>
  <c r="E115" i="14" l="1"/>
  <c r="E112" i="14"/>
  <c r="E65" i="14" s="1"/>
  <c r="E120" i="14"/>
  <c r="E73" i="14" s="1"/>
  <c r="C118" i="14"/>
  <c r="C71" i="14" s="1"/>
  <c r="E121" i="14"/>
  <c r="E119" i="14"/>
  <c r="E72" i="14" s="1"/>
  <c r="E116" i="14"/>
  <c r="E117" i="14"/>
  <c r="E70" i="14" s="1"/>
  <c r="E114" i="14"/>
  <c r="E67" i="14" s="1"/>
  <c r="C112" i="14"/>
  <c r="C65" i="14" s="1"/>
  <c r="I74" i="14"/>
  <c r="E113" i="14"/>
  <c r="E66" i="14" s="1"/>
  <c r="C114" i="14"/>
  <c r="C67" i="14" s="1"/>
  <c r="C121" i="14"/>
  <c r="C74" i="14" s="1"/>
  <c r="C117" i="14"/>
  <c r="C70" i="14" s="1"/>
  <c r="C113" i="14"/>
  <c r="C66" i="14" s="1"/>
  <c r="C115" i="14"/>
  <c r="C68" i="14" s="1"/>
  <c r="G66" i="14"/>
  <c r="E49" i="14"/>
  <c r="I73" i="14"/>
  <c r="G74" i="14"/>
  <c r="C72" i="14"/>
  <c r="E71" i="14"/>
  <c r="E74" i="14"/>
  <c r="I67" i="14"/>
  <c r="G73" i="14"/>
  <c r="E69" i="14"/>
  <c r="E68" i="14"/>
  <c r="G68" i="14"/>
  <c r="G67" i="14"/>
  <c r="C69" i="14"/>
  <c r="C73" i="14"/>
  <c r="I69" i="14"/>
  <c r="G70" i="14"/>
  <c r="I65" i="14"/>
  <c r="G71" i="14"/>
  <c r="G72" i="14"/>
  <c r="I68" i="14"/>
  <c r="G69" i="14"/>
  <c r="I72" i="14"/>
  <c r="I66" i="14"/>
  <c r="C57" i="14"/>
  <c r="C51" i="14"/>
  <c r="C50" i="14"/>
  <c r="E56" i="14"/>
  <c r="E57" i="14"/>
  <c r="E52" i="14"/>
  <c r="E53" i="14"/>
  <c r="E54" i="14"/>
  <c r="E50" i="14"/>
  <c r="C56" i="14"/>
  <c r="C53" i="14"/>
  <c r="C54" i="14"/>
  <c r="C52" i="14"/>
  <c r="E32" i="14"/>
  <c r="G65" i="14" s="1"/>
  <c r="C55" i="14"/>
  <c r="C49" i="14"/>
  <c r="E51" i="14"/>
  <c r="E55" i="14"/>
  <c r="E48" i="14"/>
  <c r="D25" i="13"/>
  <c r="D22" i="13"/>
  <c r="D21" i="13"/>
  <c r="D14" i="13"/>
  <c r="D25" i="1"/>
  <c r="D26" i="13" s="1"/>
  <c r="D22" i="1"/>
  <c r="D23" i="13" s="1"/>
  <c r="D23" i="1"/>
  <c r="D24" i="13" s="1"/>
  <c r="D24" i="1"/>
  <c r="D21" i="1"/>
  <c r="D20" i="1"/>
  <c r="D19" i="1"/>
  <c r="D20" i="13" s="1"/>
  <c r="D18" i="1"/>
  <c r="D19" i="13" s="1"/>
  <c r="D17" i="1"/>
  <c r="D18" i="13" s="1"/>
  <c r="D16" i="1"/>
  <c r="D17" i="13" s="1"/>
  <c r="D15" i="1"/>
  <c r="D16" i="13" s="1"/>
  <c r="D14" i="1"/>
  <c r="D15" i="13" s="1"/>
  <c r="D12" i="1"/>
  <c r="D13" i="13" s="1"/>
  <c r="D11" i="1"/>
  <c r="D12" i="13" s="1"/>
  <c r="D10" i="1"/>
  <c r="D11" i="13" s="1"/>
  <c r="D9" i="1"/>
  <c r="D10" i="13" s="1"/>
  <c r="D8" i="1"/>
  <c r="D9" i="13" s="1"/>
  <c r="D7" i="1"/>
  <c r="D8" i="13" s="1"/>
  <c r="D6" i="1"/>
  <c r="D7" i="13" s="1"/>
  <c r="D13" i="1"/>
  <c r="C48" i="14" l="1"/>
  <c r="H7" i="8"/>
</calcChain>
</file>

<file path=xl/sharedStrings.xml><?xml version="1.0" encoding="utf-8"?>
<sst xmlns="http://schemas.openxmlformats.org/spreadsheetml/2006/main" count="1357" uniqueCount="342">
  <si>
    <t>Página</t>
  </si>
  <si>
    <t>Capitulo</t>
  </si>
  <si>
    <t>Contenido</t>
  </si>
  <si>
    <t>Valor</t>
  </si>
  <si>
    <t>Pretratamiento</t>
  </si>
  <si>
    <t>Generación OI</t>
  </si>
  <si>
    <t xml:space="preserve">Distribución </t>
  </si>
  <si>
    <r>
      <t>Índice de Contenidos:</t>
    </r>
    <r>
      <rPr>
        <sz val="18"/>
        <color theme="1"/>
        <rFont val="Arial Narrow"/>
        <family val="2"/>
      </rPr>
      <t xml:space="preserve"> Sistema de purificación de agua</t>
    </r>
  </si>
  <si>
    <t>AIR</t>
  </si>
  <si>
    <t>Lectura anormal en instrumento</t>
  </si>
  <si>
    <t>Carcasa</t>
  </si>
  <si>
    <t>BRD</t>
  </si>
  <si>
    <t>Parada</t>
  </si>
  <si>
    <t>Eje</t>
  </si>
  <si>
    <t>ERO</t>
  </si>
  <si>
    <t>Producción errática</t>
  </si>
  <si>
    <t>Conjunto de impulsores</t>
  </si>
  <si>
    <t>ELP</t>
  </si>
  <si>
    <t>Fuga externa - medio del proceso</t>
  </si>
  <si>
    <t>Sello mecánico</t>
  </si>
  <si>
    <t>Rodamiento radial (motor)</t>
  </si>
  <si>
    <t>FTS</t>
  </si>
  <si>
    <t>Falla de arranque bajo demanda</t>
  </si>
  <si>
    <t>Rodamiento de empuje (motor)</t>
  </si>
  <si>
    <t>INL</t>
  </si>
  <si>
    <t>Fuga interna</t>
  </si>
  <si>
    <t>Bornes eléctricos del motor</t>
  </si>
  <si>
    <t>LOO</t>
  </si>
  <si>
    <t>Baja producción</t>
  </si>
  <si>
    <t>Cables eléctricos del motor</t>
  </si>
  <si>
    <t>NOI</t>
  </si>
  <si>
    <t>Ruido</t>
  </si>
  <si>
    <t xml:space="preserve">Sensores asociados </t>
  </si>
  <si>
    <t>OHE</t>
  </si>
  <si>
    <t>Sobrecalentamiento</t>
  </si>
  <si>
    <t>Uniones embridadas de la bomba</t>
  </si>
  <si>
    <t>PDE</t>
  </si>
  <si>
    <t>Desviación de parámetros</t>
  </si>
  <si>
    <t>PLU</t>
  </si>
  <si>
    <t>Taponamiento / atascamiento</t>
  </si>
  <si>
    <t>SER</t>
  </si>
  <si>
    <t>Problemas menores en servicio</t>
  </si>
  <si>
    <t>STD</t>
  </si>
  <si>
    <t>Deficiencia estructural</t>
  </si>
  <si>
    <t>UST</t>
  </si>
  <si>
    <t>Parada espuria</t>
  </si>
  <si>
    <t>VIB</t>
  </si>
  <si>
    <t>Vibración</t>
  </si>
  <si>
    <t>OTH</t>
  </si>
  <si>
    <t>Otro</t>
  </si>
  <si>
    <t>ELEMENTOS MANTENIBLES / PARTES</t>
  </si>
  <si>
    <t>COD</t>
  </si>
  <si>
    <t>MODO DE FALLA</t>
  </si>
  <si>
    <t>CÓDIGO (MF)</t>
  </si>
  <si>
    <t>MEDIDAS GENERALES</t>
  </si>
  <si>
    <t>Reacondicionamiento</t>
  </si>
  <si>
    <t>Inspección</t>
  </si>
  <si>
    <t>Prueba</t>
  </si>
  <si>
    <t>Servicio</t>
  </si>
  <si>
    <t>Ajustar</t>
  </si>
  <si>
    <t>Reparar</t>
  </si>
  <si>
    <t>Reemplazar</t>
  </si>
  <si>
    <t>Motor del cabezal de control</t>
  </si>
  <si>
    <t>Placa de control electrónica</t>
  </si>
  <si>
    <t>Cableado eléctrico del sistema</t>
  </si>
  <si>
    <t>Instrumentación asociada (manómetro)</t>
  </si>
  <si>
    <t>Tubo elevador</t>
  </si>
  <si>
    <t xml:space="preserve">Válvula de control automática </t>
  </si>
  <si>
    <t>Cuerpo</t>
  </si>
  <si>
    <t xml:space="preserve">Medio filtrante </t>
  </si>
  <si>
    <t xml:space="preserve">Display </t>
  </si>
  <si>
    <t>Válvula bypass</t>
  </si>
  <si>
    <t>Fuga externa – medio del proceso</t>
  </si>
  <si>
    <t>FCO</t>
  </si>
  <si>
    <t>Falla de conexión</t>
  </si>
  <si>
    <t>FTD</t>
  </si>
  <si>
    <t>Falla de desconexión</t>
  </si>
  <si>
    <t>FTI</t>
  </si>
  <si>
    <t>Falla de funcionamiento</t>
  </si>
  <si>
    <t>Falla en el arranque bajo demanda</t>
  </si>
  <si>
    <t>LOA</t>
  </si>
  <si>
    <t>Reducción de carga</t>
  </si>
  <si>
    <t>Lecho de grava soporte</t>
  </si>
  <si>
    <t>Resina de intercambio iónico</t>
  </si>
  <si>
    <t>Display / panel de control</t>
  </si>
  <si>
    <t>Tanque de salmuera</t>
  </si>
  <si>
    <t>Válvula de salmuera</t>
  </si>
  <si>
    <t>Cuerpo / tanque del ablandador</t>
  </si>
  <si>
    <t>Placas colectoras</t>
  </si>
  <si>
    <t>Válvula de control automática</t>
  </si>
  <si>
    <t>Diafragma</t>
  </si>
  <si>
    <t>Cableado y conectores eléctricos</t>
  </si>
  <si>
    <t>Uniones</t>
  </si>
  <si>
    <t>Soporte</t>
  </si>
  <si>
    <t>Unidad de control</t>
  </si>
  <si>
    <t>Suministro de energía interna (s)</t>
  </si>
  <si>
    <t>Accionador electromagnético</t>
  </si>
  <si>
    <t>Válvula de succión</t>
  </si>
  <si>
    <t>Válvula de descarga</t>
  </si>
  <si>
    <t>Sellos</t>
  </si>
  <si>
    <t xml:space="preserve">Tapa </t>
  </si>
  <si>
    <t>Carcasa del filtro</t>
  </si>
  <si>
    <t>Tapa del filtro</t>
  </si>
  <si>
    <t>Junta / O-ring de sellado</t>
  </si>
  <si>
    <t>Cartucho filtrante</t>
  </si>
  <si>
    <t>Conexiones de entrada y salida</t>
  </si>
  <si>
    <t>Cuerpo de la válvula</t>
  </si>
  <si>
    <t>Cubierta / bonete</t>
  </si>
  <si>
    <t>Asiento / placa de cierre</t>
  </si>
  <si>
    <t>Obturador</t>
  </si>
  <si>
    <t>Sellos / empaquetaduras</t>
  </si>
  <si>
    <t>Pistón del actuador</t>
  </si>
  <si>
    <t>Muelle de retorno</t>
  </si>
  <si>
    <t>Electroválvula de pilotaje</t>
  </si>
  <si>
    <t>Uniones y conexiones al proceso</t>
  </si>
  <si>
    <t>Conexiones neumáticas</t>
  </si>
  <si>
    <t>DOP</t>
  </si>
  <si>
    <t>Operación retrasada</t>
  </si>
  <si>
    <t>ELU</t>
  </si>
  <si>
    <t>Fuga externa – medio de suministro</t>
  </si>
  <si>
    <t>FTC</t>
  </si>
  <si>
    <t>Falla en cierre bajo demanda</t>
  </si>
  <si>
    <t>FTF</t>
  </si>
  <si>
    <t>Falla en funcionamiento bajo demanda</t>
  </si>
  <si>
    <t>FTO</t>
  </si>
  <si>
    <t>Falla en abrir bajo demanda</t>
  </si>
  <si>
    <t>LCP</t>
  </si>
  <si>
    <t>Fuga en posición cerrada</t>
  </si>
  <si>
    <t>Mecanismo de falla</t>
  </si>
  <si>
    <t>Método de detección</t>
  </si>
  <si>
    <t>Lámpara UV</t>
  </si>
  <si>
    <t>Vaina tubular de cuarzo</t>
  </si>
  <si>
    <t>Junta tórica</t>
  </si>
  <si>
    <t>Sensor UV</t>
  </si>
  <si>
    <t>Controlador electrónico</t>
  </si>
  <si>
    <t>Display</t>
  </si>
  <si>
    <t>Base/conector de lámpara</t>
  </si>
  <si>
    <t>Cableado eléctrico</t>
  </si>
  <si>
    <t>Tuercas y elementos de fijación</t>
  </si>
  <si>
    <r>
      <t>Tabla 01:</t>
    </r>
    <r>
      <rPr>
        <sz val="18"/>
        <color theme="1"/>
        <rFont val="Arial Narrow"/>
        <family val="2"/>
      </rPr>
      <t xml:space="preserve"> Bomba centrifuga</t>
    </r>
  </si>
  <si>
    <r>
      <t>Tabla 02:</t>
    </r>
    <r>
      <rPr>
        <sz val="18"/>
        <color theme="1"/>
        <rFont val="Arial Narrow"/>
        <family val="2"/>
      </rPr>
      <t xml:space="preserve"> Filtro multimedia</t>
    </r>
  </si>
  <si>
    <r>
      <t>Tabla 03:</t>
    </r>
    <r>
      <rPr>
        <sz val="18"/>
        <color theme="1"/>
        <rFont val="Arial Narrow"/>
        <family val="2"/>
      </rPr>
      <t xml:space="preserve"> Ablandadores</t>
    </r>
  </si>
  <si>
    <r>
      <t>Tabla 04:</t>
    </r>
    <r>
      <rPr>
        <sz val="18"/>
        <color theme="1"/>
        <rFont val="Arial Narrow"/>
        <family val="2"/>
      </rPr>
      <t xml:space="preserve"> Bomba dosificadora</t>
    </r>
  </si>
  <si>
    <r>
      <t>Tabla 05:</t>
    </r>
    <r>
      <rPr>
        <sz val="18"/>
        <color theme="1"/>
        <rFont val="Arial Narrow"/>
        <family val="2"/>
      </rPr>
      <t xml:space="preserve"> Tanques de estabilización </t>
    </r>
  </si>
  <si>
    <r>
      <t>Tabla 06:</t>
    </r>
    <r>
      <rPr>
        <sz val="18"/>
        <color theme="1"/>
        <rFont val="Arial Narrow"/>
        <family val="2"/>
      </rPr>
      <t xml:space="preserve"> Filtro de cartucho </t>
    </r>
  </si>
  <si>
    <r>
      <t>Tabla 08:</t>
    </r>
    <r>
      <rPr>
        <sz val="18"/>
        <color theme="1"/>
        <rFont val="Arial Narrow"/>
        <family val="2"/>
      </rPr>
      <t xml:space="preserve"> Lampara UV</t>
    </r>
  </si>
  <si>
    <r>
      <t>Tabla 09:</t>
    </r>
    <r>
      <rPr>
        <sz val="18"/>
        <color theme="1"/>
        <rFont val="Arial Narrow"/>
        <family val="2"/>
      </rPr>
      <t xml:space="preserve"> Bomba de alta presión</t>
    </r>
  </si>
  <si>
    <t>Cierre mecánico</t>
  </si>
  <si>
    <t>Rodamiento radial</t>
  </si>
  <si>
    <t>Rodamiento de empuje</t>
  </si>
  <si>
    <t>Motor eléctrico</t>
  </si>
  <si>
    <t>Cableado eléctrico del motor</t>
  </si>
  <si>
    <t>Uniones embridadas</t>
  </si>
  <si>
    <t>Sensores asociados</t>
  </si>
  <si>
    <t>Esfera</t>
  </si>
  <si>
    <t>Asientos</t>
  </si>
  <si>
    <t>Vástago</t>
  </si>
  <si>
    <t>Empaquetadura del vástago</t>
  </si>
  <si>
    <t>Sellos (PTFE)</t>
  </si>
  <si>
    <t>Arandela de empuje</t>
  </si>
  <si>
    <t>Tuerca de retención</t>
  </si>
  <si>
    <t>Dispositivo de traba</t>
  </si>
  <si>
    <t>Mango</t>
  </si>
  <si>
    <t>Uniones embridadas / roscadas</t>
  </si>
  <si>
    <t>Membrana de ósmosis inversa</t>
  </si>
  <si>
    <t>Sellos de extremo</t>
  </si>
  <si>
    <t xml:space="preserve">Tubo de presión </t>
  </si>
  <si>
    <t>Módulo EDI</t>
  </si>
  <si>
    <t>Conexiones hidráulicas del módulo</t>
  </si>
  <si>
    <t>Sistema eléctrico de alimentación CC</t>
  </si>
  <si>
    <t>Cableado eléctrico del módulo</t>
  </si>
  <si>
    <t>Sensores asociados (conductividad / presión / caudal)</t>
  </si>
  <si>
    <t xml:space="preserve">Sellos </t>
  </si>
  <si>
    <t>Asiento</t>
  </si>
  <si>
    <t>Empaquetadura / sellos</t>
  </si>
  <si>
    <t>Volante / manilla manual</t>
  </si>
  <si>
    <t>Conexiones / uniones al proceso</t>
  </si>
  <si>
    <t>Reequipamiento</t>
  </si>
  <si>
    <t>Revisión</t>
  </si>
  <si>
    <r>
      <t>Tabla 13:</t>
    </r>
    <r>
      <rPr>
        <sz val="18"/>
        <color theme="1"/>
        <rFont val="Arial Narrow"/>
        <family val="2"/>
      </rPr>
      <t xml:space="preserve"> Valvula de diafragma manual</t>
    </r>
  </si>
  <si>
    <t>Modificar</t>
  </si>
  <si>
    <t>Actuador neumático</t>
  </si>
  <si>
    <t>Pistón neumático</t>
  </si>
  <si>
    <t>Resorte de retorno</t>
  </si>
  <si>
    <t>Suministro de aire</t>
  </si>
  <si>
    <r>
      <t>Tabla 15:</t>
    </r>
    <r>
      <rPr>
        <sz val="18"/>
        <color theme="1"/>
        <rFont val="Arial Narrow"/>
        <family val="2"/>
      </rPr>
      <t xml:space="preserve"> Tanque de almacenamiento</t>
    </r>
  </si>
  <si>
    <t>SBU</t>
  </si>
  <si>
    <t>Acumulación de lodo</t>
  </si>
  <si>
    <t>Cuerpo del tanque</t>
  </si>
  <si>
    <t>Boquillas de entrada</t>
  </si>
  <si>
    <t>Boquillas de salida</t>
  </si>
  <si>
    <t>Conexiones y uniones</t>
  </si>
  <si>
    <t>Instrumentación asociada (nivel / presión)</t>
  </si>
  <si>
    <t>Soportes</t>
  </si>
  <si>
    <t>Filtro de Venteo</t>
  </si>
  <si>
    <r>
      <t>Tabla 16:</t>
    </r>
    <r>
      <rPr>
        <sz val="18"/>
        <color theme="1"/>
        <rFont val="Arial Narrow"/>
        <family val="2"/>
      </rPr>
      <t xml:space="preserve"> Bomba centrifuga distribución</t>
    </r>
  </si>
  <si>
    <r>
      <t>Tabla 17:</t>
    </r>
    <r>
      <rPr>
        <sz val="18"/>
        <color theme="1"/>
        <rFont val="Arial Narrow"/>
        <family val="2"/>
      </rPr>
      <t xml:space="preserve"> Intercambiador de calor</t>
    </r>
  </si>
  <si>
    <r>
      <t>Tabla 18:</t>
    </r>
    <r>
      <rPr>
        <sz val="18"/>
        <color theme="1"/>
        <rFont val="Arial Narrow"/>
        <family val="2"/>
      </rPr>
      <t xml:space="preserve"> Lampara UV</t>
    </r>
  </si>
  <si>
    <r>
      <t>Tabla 19:</t>
    </r>
    <r>
      <rPr>
        <sz val="18"/>
        <color theme="1"/>
        <rFont val="Arial Narrow"/>
        <family val="2"/>
      </rPr>
      <t xml:space="preserve"> Valvula actuada neumatica </t>
    </r>
  </si>
  <si>
    <t>Cuerpo / carcasa</t>
  </si>
  <si>
    <t>Tubos</t>
  </si>
  <si>
    <t>Sellos (uniones)</t>
  </si>
  <si>
    <t>Tuberías</t>
  </si>
  <si>
    <t>Válvulas</t>
  </si>
  <si>
    <t>Sensores de temperatura</t>
  </si>
  <si>
    <t>Sensores de presión</t>
  </si>
  <si>
    <t>Modo de falla</t>
  </si>
  <si>
    <t>IHT</t>
  </si>
  <si>
    <t>Transferencia de calor insuficiente</t>
  </si>
  <si>
    <t>Elemento del tubo</t>
  </si>
  <si>
    <t>Bridas</t>
  </si>
  <si>
    <t>Sellos / gaskets</t>
  </si>
  <si>
    <t>Acoplamientos</t>
  </si>
  <si>
    <t>Sujetadores / pernos</t>
  </si>
  <si>
    <t>Soportes de tuberías</t>
  </si>
  <si>
    <t>SI</t>
  </si>
  <si>
    <t>NO</t>
  </si>
  <si>
    <t>EQUIPOS</t>
  </si>
  <si>
    <t>GENERACIÓN (OI)</t>
  </si>
  <si>
    <t>DISTRIBUCIÓN</t>
  </si>
  <si>
    <t>Semanas</t>
  </si>
  <si>
    <t>Unidad</t>
  </si>
  <si>
    <t>Día</t>
  </si>
  <si>
    <t xml:space="preserve"> -</t>
  </si>
  <si>
    <t>Mes</t>
  </si>
  <si>
    <t>Max [h]</t>
  </si>
  <si>
    <t>Min [h]</t>
  </si>
  <si>
    <t>T. de espera (repuestos)</t>
  </si>
  <si>
    <t>-</t>
  </si>
  <si>
    <t>PRE-TRATAMIENTO</t>
  </si>
  <si>
    <t>¿Tiene repuestos?</t>
  </si>
  <si>
    <t>¿Detiene la producción?</t>
  </si>
  <si>
    <t>T. de diagnóstico [h]</t>
  </si>
  <si>
    <t>T. de reparación  [h]</t>
  </si>
  <si>
    <t>Fecha de falla</t>
  </si>
  <si>
    <t>Causa de falla</t>
  </si>
  <si>
    <t>Componente / ítem mantenible en falla</t>
  </si>
  <si>
    <t>IDENTIFICACIÓN</t>
  </si>
  <si>
    <t>DATOS DE FALLA</t>
  </si>
  <si>
    <t>Alarma de baja presión</t>
  </si>
  <si>
    <t>Identificación del equipo</t>
  </si>
  <si>
    <t>TABLA DE FALLAS PARA BOMBA CENTRIFUGA</t>
  </si>
  <si>
    <t>TABLA DE FALLAS PARA BOMBA CENTRIFUGA :</t>
  </si>
  <si>
    <t xml:space="preserve"> BC-01</t>
  </si>
  <si>
    <t xml:space="preserve">TABLA DE FALLAS PARA FILTRO MULTIMEDIA </t>
  </si>
  <si>
    <t>FM-01</t>
  </si>
  <si>
    <t xml:space="preserve">TABLA DE FALLAS PARA ABLANDADORES </t>
  </si>
  <si>
    <t>ABL01/02</t>
  </si>
  <si>
    <t>TABLA DE FALLAS PARA BOMBAS DOSIFICADORAS</t>
  </si>
  <si>
    <t xml:space="preserve"> BD001/002</t>
  </si>
  <si>
    <t>TABLA DE FALLAS PARA TANQUE DE ESTABILIZACIÓN</t>
  </si>
  <si>
    <t xml:space="preserve"> TQ001/002</t>
  </si>
  <si>
    <t>TABLA DE FALLAS PARA FILTRO DE CARTUCHO</t>
  </si>
  <si>
    <t>HF01/02</t>
  </si>
  <si>
    <t>TABLA DE FALLAS PARA VALVULA ACTUADA NEUMATICA</t>
  </si>
  <si>
    <t>VMA101 - VA101</t>
  </si>
  <si>
    <t>TABLA DE FALLAS PARA LAMPARA UV</t>
  </si>
  <si>
    <t>UV-101</t>
  </si>
  <si>
    <t>TABLA DE FALLAS PARA BOMBA DE ALTA PRESIÓN</t>
  </si>
  <si>
    <t xml:space="preserve"> BAP-101</t>
  </si>
  <si>
    <t>TABLA DE FALLAS PARA VALVULA ESFERICA</t>
  </si>
  <si>
    <t xml:space="preserve"> VE 101</t>
  </si>
  <si>
    <t>TABLA DE FALLAS PARA MEMBRANA DE OI</t>
  </si>
  <si>
    <t>OI 101 / 2</t>
  </si>
  <si>
    <t>TABLA DE FALLAS PARA MODULO EDI</t>
  </si>
  <si>
    <t>TABLA DE FALLAS VALVULA DE DIAFRAGMA MANUAL</t>
  </si>
  <si>
    <t xml:space="preserve"> VDM-101</t>
  </si>
  <si>
    <t xml:space="preserve"> EDI-101</t>
  </si>
  <si>
    <t xml:space="preserve">TABLA DE FALLAS VALVULA DE DIAFRAGMA ACTUADA </t>
  </si>
  <si>
    <t>VDA-101</t>
  </si>
  <si>
    <t>BC-201</t>
  </si>
  <si>
    <t>TABLA DE FALLAS PARA INTERCAMBIADOR DE CALOR</t>
  </si>
  <si>
    <t xml:space="preserve"> IC 201</t>
  </si>
  <si>
    <t xml:space="preserve">TABLA DE FALLAS PARA LAMPARA UV </t>
  </si>
  <si>
    <t>UV-201</t>
  </si>
  <si>
    <t>VA-201</t>
  </si>
  <si>
    <t>Item (sugerido)</t>
  </si>
  <si>
    <t>Acción (sugerida)</t>
  </si>
  <si>
    <t>Actividad ejecutada</t>
  </si>
  <si>
    <t>Fecha de recuperación</t>
  </si>
  <si>
    <t>Hora detección de falla</t>
  </si>
  <si>
    <t>Hora recuperación de equipo</t>
  </si>
  <si>
    <t>Desgaste mecanico</t>
  </si>
  <si>
    <t>Mantenimiento insuficiente</t>
  </si>
  <si>
    <t>Impacto en la operación (Alto/Medio/Bajo)</t>
  </si>
  <si>
    <t>Duración de la falla [h]</t>
  </si>
  <si>
    <t>Ejemplo</t>
  </si>
  <si>
    <t>REGISTRO ESTANDARIZADO DE FALLAS</t>
  </si>
  <si>
    <t>T.Espera</t>
  </si>
  <si>
    <t>Bomba centrífuga</t>
  </si>
  <si>
    <t>Filtro multimedia</t>
  </si>
  <si>
    <t>Ablandadores</t>
  </si>
  <si>
    <t>Válvula actuada neumática</t>
  </si>
  <si>
    <t>Bomba de alta presión</t>
  </si>
  <si>
    <t>Módulo de Ósmosis Inversa</t>
  </si>
  <si>
    <t>Válvula de diafragma manual</t>
  </si>
  <si>
    <t>Válvula de diafragma actuada</t>
  </si>
  <si>
    <t>Bomba centrífuga de distribución</t>
  </si>
  <si>
    <t>Perdidas x hora (productos)</t>
  </si>
  <si>
    <t>Tiempo [h]</t>
  </si>
  <si>
    <t>Diagnóstico</t>
  </si>
  <si>
    <t>Reparación</t>
  </si>
  <si>
    <t>Espera (repuestos)</t>
  </si>
  <si>
    <t>Sanitización</t>
  </si>
  <si>
    <t>T.Pesimista [h]</t>
  </si>
  <si>
    <t>T.optimista [h]</t>
  </si>
  <si>
    <r>
      <t xml:space="preserve">Tabla 21: </t>
    </r>
    <r>
      <rPr>
        <sz val="18"/>
        <color theme="1"/>
        <rFont val="Arial Narrow"/>
        <family val="2"/>
      </rPr>
      <t>Hojas de registro</t>
    </r>
  </si>
  <si>
    <t>Hoja de registro</t>
  </si>
  <si>
    <t>Encuesta</t>
  </si>
  <si>
    <r>
      <t xml:space="preserve">Tabla 22: </t>
    </r>
    <r>
      <rPr>
        <sz val="18"/>
        <color theme="1"/>
        <rFont val="Arial Narrow"/>
        <family val="2"/>
      </rPr>
      <t>Encuesta operador de equipo</t>
    </r>
  </si>
  <si>
    <t>Calculos de no producción</t>
  </si>
  <si>
    <r>
      <t xml:space="preserve">Tabla 23: </t>
    </r>
    <r>
      <rPr>
        <sz val="18"/>
        <color theme="1"/>
        <rFont val="Arial Narrow"/>
        <family val="2"/>
      </rPr>
      <t>Tiempos del mantenimiento</t>
    </r>
  </si>
  <si>
    <r>
      <t xml:space="preserve">Tabla 25: </t>
    </r>
    <r>
      <rPr>
        <sz val="18"/>
        <color theme="1"/>
        <rFont val="Arial Narrow"/>
        <family val="2"/>
      </rPr>
      <t>Perdidas de no producción</t>
    </r>
  </si>
  <si>
    <r>
      <t xml:space="preserve">Tabla 24: </t>
    </r>
    <r>
      <rPr>
        <sz val="18"/>
        <color theme="1"/>
        <rFont val="Arial Narrow"/>
        <family val="2"/>
      </rPr>
      <t>Metas de producción</t>
    </r>
  </si>
  <si>
    <t>Metas de producción mensual</t>
  </si>
  <si>
    <t>Producción diaria</t>
  </si>
  <si>
    <t>Producción x hora</t>
  </si>
  <si>
    <t>SKU / Mes</t>
  </si>
  <si>
    <t>SKU/ Día</t>
  </si>
  <si>
    <t>SKU/ Hora</t>
  </si>
  <si>
    <t>SITAUCIÓN ACTUAL</t>
  </si>
  <si>
    <t>SITAUCIÓN PROPUESTA</t>
  </si>
  <si>
    <t>Factor reducción diagnostigo "r"</t>
  </si>
  <si>
    <r>
      <t xml:space="preserve">Tabla 26: </t>
    </r>
    <r>
      <rPr>
        <sz val="18"/>
        <color theme="1"/>
        <rFont val="Arial Narrow"/>
        <family val="2"/>
      </rPr>
      <t>Delta de ahorro</t>
    </r>
  </si>
  <si>
    <t>Pesimista</t>
  </si>
  <si>
    <t>Optimista</t>
  </si>
  <si>
    <r>
      <t xml:space="preserve">Tabla 27: </t>
    </r>
    <r>
      <rPr>
        <sz val="18"/>
        <color theme="1"/>
        <rFont val="Arial Narrow"/>
        <family val="2"/>
      </rPr>
      <t>Analisis de sensibilidad</t>
    </r>
  </si>
  <si>
    <t>r =20%</t>
  </si>
  <si>
    <t>r =30%</t>
  </si>
  <si>
    <t>r =10%</t>
  </si>
  <si>
    <t>Valor Factor de reducción</t>
  </si>
  <si>
    <t>Perdidas x falla (productos)</t>
  </si>
  <si>
    <r>
      <t xml:space="preserve">Tabla 28: </t>
    </r>
    <r>
      <rPr>
        <sz val="18"/>
        <color theme="1"/>
        <rFont val="Arial Narrow"/>
        <family val="2"/>
      </rPr>
      <t>Impacto de repuesto</t>
    </r>
  </si>
  <si>
    <t>Tiempo total</t>
  </si>
  <si>
    <t>% de impacto</t>
  </si>
  <si>
    <r>
      <t>Tabla 07:</t>
    </r>
    <r>
      <rPr>
        <sz val="18"/>
        <color theme="1"/>
        <rFont val="Arial Narrow"/>
        <family val="2"/>
      </rPr>
      <t xml:space="preserve"> Válvula actuada neumática </t>
    </r>
  </si>
  <si>
    <r>
      <t>Tabla 10:</t>
    </r>
    <r>
      <rPr>
        <sz val="18"/>
        <color theme="1"/>
        <rFont val="Arial Narrow"/>
        <family val="2"/>
      </rPr>
      <t xml:space="preserve"> Válvula esférica</t>
    </r>
  </si>
  <si>
    <r>
      <t>Tabla 11:</t>
    </r>
    <r>
      <rPr>
        <sz val="18"/>
        <color theme="1"/>
        <rFont val="Arial Narrow"/>
        <family val="2"/>
      </rPr>
      <t xml:space="preserve"> Módulo de Osmosis Inversa</t>
    </r>
  </si>
  <si>
    <r>
      <t>Tabla 12:</t>
    </r>
    <r>
      <rPr>
        <sz val="18"/>
        <color theme="1"/>
        <rFont val="Arial Narrow"/>
        <family val="2"/>
      </rPr>
      <t xml:space="preserve"> Módulo de EDI</t>
    </r>
  </si>
  <si>
    <r>
      <t>Tabla 14:</t>
    </r>
    <r>
      <rPr>
        <sz val="18"/>
        <color theme="1"/>
        <rFont val="Arial Narrow"/>
        <family val="2"/>
      </rPr>
      <t xml:space="preserve"> Válvula de diafragma actuada</t>
    </r>
  </si>
  <si>
    <t xml:space="preserve"> TQ-101</t>
  </si>
  <si>
    <r>
      <t>Tabla 20:</t>
    </r>
    <r>
      <rPr>
        <sz val="18"/>
        <color theme="1"/>
        <rFont val="Arial Narrow"/>
        <family val="2"/>
      </rPr>
      <t xml:space="preserve"> Línea de distribución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</si>
</sst>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$&quot;* #,##0_ ;_ &quot;$&quot;* \-#,##0_ ;_ &quot;$&quot;* &quot;-&quot;_ ;_ @_ "/>
    <numFmt numFmtId="164" formatCode="[$-F400]h:mm:ss\ AM/PM"/>
    <numFmt numFmtId="165" formatCode="0.0"/>
  </numFmts>
  <fonts count="16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1"/>
      <name val="Arial Narrow"/>
      <family val="2"/>
    </font>
    <font>
      <sz val="18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u/>
      <sz val="12"/>
      <color theme="10"/>
      <name val="Aptos Narrow"/>
      <family val="2"/>
      <scheme val="minor"/>
    </font>
    <font>
      <b/>
      <sz val="10"/>
      <color theme="0"/>
      <name val="Arial Narrow"/>
      <family val="2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b/>
      <sz val="16"/>
      <color theme="0"/>
      <name val="Arial Narrow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2"/>
      <color theme="0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143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 style="thin">
        <color theme="2" tint="-0.249977111117893"/>
      </right>
      <top style="thin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1"/>
      </top>
      <bottom style="thin">
        <color theme="2" tint="-0.249977111117893"/>
      </bottom>
      <diagonal/>
    </border>
    <border>
      <left style="thin">
        <color theme="1"/>
      </left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1"/>
      </bottom>
      <diagonal/>
    </border>
    <border>
      <left style="thin">
        <color theme="1"/>
      </left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/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1"/>
      </top>
      <bottom style="thin">
        <color theme="2" tint="-0.249977111117893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 style="thin">
        <color theme="2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indexed="64"/>
      </right>
      <top style="thin">
        <color theme="1"/>
      </top>
      <bottom style="thin">
        <color theme="2" tint="-0.249977111117893"/>
      </bottom>
      <diagonal/>
    </border>
    <border>
      <left/>
      <right style="thin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indexed="64"/>
      </right>
      <top style="thin">
        <color theme="2" tint="-0.249977111117893"/>
      </top>
      <bottom/>
      <diagonal/>
    </border>
    <border>
      <left style="thin">
        <color indexed="64"/>
      </left>
      <right style="thin">
        <color theme="2" tint="-0.249977111117893"/>
      </right>
      <top style="thin">
        <color theme="2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theme="2" tint="-0.249977111117893"/>
      </top>
      <bottom style="thin">
        <color indexed="64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 style="thin">
        <color theme="1"/>
      </bottom>
      <diagonal/>
    </border>
    <border>
      <left style="thin">
        <color theme="2" tint="-0.249977111117893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2" tint="-0.249977111117893"/>
      </right>
      <top style="thin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indexed="64"/>
      </right>
      <top style="thin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indexed="64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indexed="64"/>
      </bottom>
      <diagonal/>
    </border>
    <border>
      <left style="thin">
        <color theme="1"/>
      </left>
      <right style="thin">
        <color theme="2" tint="-0.249977111117893"/>
      </right>
      <top style="thin">
        <color theme="2" tint="-0.249977111117893"/>
      </top>
      <bottom style="thin">
        <color indexed="64"/>
      </bottom>
      <diagonal/>
    </border>
    <border>
      <left style="thin">
        <color theme="2" tint="-0.249977111117893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indexed="64"/>
      </bottom>
      <diagonal/>
    </border>
    <border>
      <left/>
      <right style="thin">
        <color theme="2" tint="-0.249977111117893"/>
      </right>
      <top/>
      <bottom style="thin">
        <color indexed="64"/>
      </bottom>
      <diagonal/>
    </border>
    <border>
      <left/>
      <right style="thin">
        <color theme="2" tint="-0.249977111117893"/>
      </right>
      <top style="thin">
        <color indexed="64"/>
      </top>
      <bottom style="thin">
        <color theme="1"/>
      </bottom>
      <diagonal/>
    </border>
    <border>
      <left style="thin">
        <color theme="2" tint="-0.249977111117893"/>
      </left>
      <right/>
      <top style="thin">
        <color indexed="64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 style="thin">
        <color indexed="64"/>
      </right>
      <top/>
      <bottom style="thin">
        <color theme="2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/>
      <diagonal/>
    </border>
    <border>
      <left style="thin">
        <color theme="2" tint="-0.249977111117893"/>
      </left>
      <right style="thin">
        <color indexed="64"/>
      </right>
      <top style="thin">
        <color indexed="64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indexed="64"/>
      </bottom>
      <diagonal/>
    </border>
    <border>
      <left/>
      <right style="thin">
        <color theme="2" tint="-0.249977111117893"/>
      </right>
      <top style="thin">
        <color indexed="64"/>
      </top>
      <bottom/>
      <diagonal/>
    </border>
    <border>
      <left style="thin">
        <color indexed="64"/>
      </left>
      <right style="thin">
        <color theme="2" tint="-0.249977111117893"/>
      </right>
      <top/>
      <bottom style="thin">
        <color theme="1"/>
      </bottom>
      <diagonal/>
    </border>
    <border>
      <left style="thin">
        <color theme="2" tint="-0.249977111117893"/>
      </left>
      <right style="thin">
        <color indexed="64"/>
      </right>
      <top/>
      <bottom style="thin">
        <color theme="1"/>
      </bottom>
      <diagonal/>
    </border>
    <border>
      <left style="medium">
        <color theme="2" tint="-0.249977111117893"/>
      </left>
      <right/>
      <top style="medium">
        <color theme="2" tint="-0.249977111117893"/>
      </top>
      <bottom/>
      <diagonal/>
    </border>
    <border>
      <left/>
      <right/>
      <top style="medium">
        <color theme="2" tint="-0.249977111117893"/>
      </top>
      <bottom/>
      <diagonal/>
    </border>
    <border>
      <left/>
      <right style="medium">
        <color theme="2" tint="-0.249977111117893"/>
      </right>
      <top style="medium">
        <color theme="2" tint="-0.249977111117893"/>
      </top>
      <bottom/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medium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medium">
        <color theme="2" tint="-0.249977111117893"/>
      </left>
      <right/>
      <top style="medium">
        <color theme="2" tint="-0.249977111117893"/>
      </top>
      <bottom style="thin">
        <color theme="2" tint="-0.249977111117893"/>
      </bottom>
      <diagonal/>
    </border>
    <border>
      <left/>
      <right style="medium">
        <color theme="2" tint="-0.249977111117893"/>
      </right>
      <top style="medium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medium">
        <color theme="2" tint="-0.249977111117893"/>
      </right>
      <top style="medium">
        <color theme="2" tint="-0.249977111117893"/>
      </top>
      <bottom/>
      <diagonal/>
    </border>
    <border>
      <left style="medium">
        <color theme="2" tint="-0.249977111117893"/>
      </left>
      <right style="medium">
        <color theme="2" tint="-0.249977111117893"/>
      </right>
      <top/>
      <bottom/>
      <diagonal/>
    </border>
    <border>
      <left style="medium">
        <color theme="2" tint="-0.249977111117893"/>
      </left>
      <right style="medium">
        <color theme="2" tint="-0.249977111117893"/>
      </right>
      <top/>
      <bottom style="medium">
        <color theme="2" tint="-0.249977111117893"/>
      </bottom>
      <diagonal/>
    </border>
    <border>
      <left style="medium">
        <color theme="2" tint="-0.249977111117893"/>
      </left>
      <right style="medium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medium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/>
      <top/>
      <bottom style="thin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indexed="64"/>
      </top>
      <bottom style="thin">
        <color theme="2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/>
      <bottom style="thin">
        <color theme="2" tint="-0.249977111117893"/>
      </bottom>
      <diagonal/>
    </border>
    <border>
      <left style="thin">
        <color indexed="64"/>
      </left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indexed="64"/>
      </top>
      <bottom style="thin">
        <color theme="2" tint="-0.249977111117893"/>
      </bottom>
      <diagonal/>
    </border>
    <border>
      <left/>
      <right/>
      <top style="thin">
        <color indexed="64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indexed="64"/>
      </right>
      <top style="thin">
        <color indexed="64"/>
      </top>
      <bottom style="thin">
        <color theme="2" tint="-0.249977111117893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theme="0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theme="2" tint="-0.249977111117893"/>
      </left>
      <right style="thin">
        <color theme="1"/>
      </right>
      <top style="thin">
        <color indexed="64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theme="2" tint="-0.249977111117893"/>
      </right>
      <top style="medium">
        <color indexed="64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medium">
        <color indexed="64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indexed="64"/>
      </right>
      <top style="medium">
        <color indexed="64"/>
      </top>
      <bottom style="thin">
        <color theme="2" tint="-0.249977111117893"/>
      </bottom>
      <diagonal/>
    </border>
    <border>
      <left style="medium">
        <color indexed="64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medium">
        <color indexed="64"/>
      </right>
      <top style="thin">
        <color theme="2" tint="-0.249977111117893"/>
      </top>
      <bottom/>
      <diagonal/>
    </border>
    <border>
      <left style="medium">
        <color indexed="64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indexed="64"/>
      </right>
      <top/>
      <bottom style="thin">
        <color theme="2" tint="-0.249977111117893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theme="2" tint="-0.249977111117893"/>
      </top>
      <bottom/>
      <diagonal/>
    </border>
    <border>
      <left style="medium">
        <color indexed="64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medium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/>
      <top style="thin">
        <color theme="2" tint="-0.249977111117893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313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14" xfId="0" applyFont="1" applyFill="1" applyBorder="1" applyAlignment="1">
      <alignment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7" fillId="4" borderId="23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vertical="center"/>
    </xf>
    <xf numFmtId="0" fontId="4" fillId="2" borderId="31" xfId="0" applyFont="1" applyFill="1" applyBorder="1" applyAlignment="1">
      <alignment vertical="center"/>
    </xf>
    <xf numFmtId="0" fontId="4" fillId="2" borderId="44" xfId="0" applyFont="1" applyFill="1" applyBorder="1" applyAlignment="1">
      <alignment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vertical="center"/>
    </xf>
    <xf numFmtId="0" fontId="4" fillId="2" borderId="22" xfId="0" applyFont="1" applyFill="1" applyBorder="1" applyAlignment="1">
      <alignment vertical="center"/>
    </xf>
    <xf numFmtId="0" fontId="7" fillId="4" borderId="33" xfId="0" applyFont="1" applyFill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 wrapText="1"/>
    </xf>
    <xf numFmtId="0" fontId="7" fillId="4" borderId="4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4" fillId="2" borderId="35" xfId="0" applyFont="1" applyFill="1" applyBorder="1" applyAlignment="1">
      <alignment vertical="center"/>
    </xf>
    <xf numFmtId="0" fontId="4" fillId="2" borderId="38" xfId="0" applyFont="1" applyFill="1" applyBorder="1" applyAlignment="1">
      <alignment vertical="center"/>
    </xf>
    <xf numFmtId="0" fontId="4" fillId="2" borderId="45" xfId="0" applyFont="1" applyFill="1" applyBorder="1" applyAlignment="1">
      <alignment vertical="center"/>
    </xf>
    <xf numFmtId="0" fontId="4" fillId="2" borderId="48" xfId="0" applyFont="1" applyFill="1" applyBorder="1" applyAlignment="1">
      <alignment vertical="center"/>
    </xf>
    <xf numFmtId="0" fontId="7" fillId="4" borderId="49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7" fillId="4" borderId="33" xfId="0" applyFont="1" applyFill="1" applyBorder="1" applyAlignment="1">
      <alignment vertical="center" wrapText="1"/>
    </xf>
    <xf numFmtId="0" fontId="0" fillId="2" borderId="0" xfId="0" applyFill="1" applyAlignment="1">
      <alignment vertical="center"/>
    </xf>
    <xf numFmtId="0" fontId="7" fillId="4" borderId="25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/>
    </xf>
    <xf numFmtId="0" fontId="4" fillId="2" borderId="52" xfId="0" applyFont="1" applyFill="1" applyBorder="1" applyAlignment="1">
      <alignment vertical="center"/>
    </xf>
    <xf numFmtId="0" fontId="7" fillId="4" borderId="53" xfId="0" applyFont="1" applyFill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vertical="center"/>
    </xf>
    <xf numFmtId="0" fontId="7" fillId="4" borderId="55" xfId="0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vertical="center"/>
    </xf>
    <xf numFmtId="0" fontId="4" fillId="2" borderId="40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58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37" xfId="0" applyFont="1" applyFill="1" applyBorder="1" applyAlignment="1">
      <alignment horizontal="left" vertical="center"/>
    </xf>
    <xf numFmtId="0" fontId="4" fillId="2" borderId="58" xfId="0" applyFont="1" applyFill="1" applyBorder="1" applyAlignment="1">
      <alignment horizontal="left" vertical="center"/>
    </xf>
    <xf numFmtId="0" fontId="7" fillId="4" borderId="59" xfId="0" applyFont="1" applyFill="1" applyBorder="1" applyAlignment="1">
      <alignment horizontal="center" vertical="center" wrapText="1"/>
    </xf>
    <xf numFmtId="0" fontId="7" fillId="4" borderId="59" xfId="0" applyFont="1" applyFill="1" applyBorder="1" applyAlignment="1">
      <alignment horizontal="center" vertical="center"/>
    </xf>
    <xf numFmtId="0" fontId="7" fillId="4" borderId="6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left" vertical="center"/>
    </xf>
    <xf numFmtId="0" fontId="4" fillId="2" borderId="37" xfId="0" applyFont="1" applyFill="1" applyBorder="1"/>
    <xf numFmtId="0" fontId="4" fillId="2" borderId="27" xfId="0" applyFont="1" applyFill="1" applyBorder="1"/>
    <xf numFmtId="0" fontId="4" fillId="2" borderId="31" xfId="0" applyFont="1" applyFill="1" applyBorder="1"/>
    <xf numFmtId="0" fontId="4" fillId="2" borderId="40" xfId="0" applyFont="1" applyFill="1" applyBorder="1"/>
    <xf numFmtId="0" fontId="4" fillId="2" borderId="56" xfId="0" applyFont="1" applyFill="1" applyBorder="1"/>
    <xf numFmtId="0" fontId="7" fillId="4" borderId="6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left" vertical="center"/>
    </xf>
    <xf numFmtId="0" fontId="4" fillId="2" borderId="4" xfId="0" applyFont="1" applyFill="1" applyBorder="1"/>
    <xf numFmtId="0" fontId="4" fillId="2" borderId="45" xfId="0" applyFont="1" applyFill="1" applyBorder="1"/>
    <xf numFmtId="0" fontId="7" fillId="4" borderId="62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left" vertical="center"/>
    </xf>
    <xf numFmtId="0" fontId="4" fillId="2" borderId="12" xfId="0" applyFont="1" applyFill="1" applyBorder="1"/>
    <xf numFmtId="0" fontId="4" fillId="2" borderId="14" xfId="0" applyFont="1" applyFill="1" applyBorder="1"/>
    <xf numFmtId="0" fontId="4" fillId="2" borderId="44" xfId="0" applyFont="1" applyFill="1" applyBorder="1"/>
    <xf numFmtId="0" fontId="4" fillId="2" borderId="4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horizontal="left" vertical="center"/>
    </xf>
    <xf numFmtId="0" fontId="0" fillId="2" borderId="61" xfId="0" applyFill="1" applyBorder="1"/>
    <xf numFmtId="0" fontId="0" fillId="2" borderId="40" xfId="0" applyFill="1" applyBorder="1"/>
    <xf numFmtId="0" fontId="4" fillId="2" borderId="63" xfId="0" applyFont="1" applyFill="1" applyBorder="1" applyAlignment="1">
      <alignment vertical="center"/>
    </xf>
    <xf numFmtId="0" fontId="4" fillId="2" borderId="64" xfId="0" applyFont="1" applyFill="1" applyBorder="1" applyAlignment="1">
      <alignment horizontal="center" vertical="center"/>
    </xf>
    <xf numFmtId="0" fontId="4" fillId="2" borderId="76" xfId="0" applyFont="1" applyFill="1" applyBorder="1"/>
    <xf numFmtId="0" fontId="4" fillId="5" borderId="4" xfId="0" applyFont="1" applyFill="1" applyBorder="1" applyAlignment="1">
      <alignment horizontal="center"/>
    </xf>
    <xf numFmtId="0" fontId="4" fillId="5" borderId="68" xfId="0" applyFont="1" applyFill="1" applyBorder="1" applyAlignment="1">
      <alignment horizontal="center"/>
    </xf>
    <xf numFmtId="0" fontId="4" fillId="5" borderId="69" xfId="0" applyFont="1" applyFill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0" fontId="4" fillId="2" borderId="4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1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68" xfId="0" applyFont="1" applyFill="1" applyBorder="1" applyAlignment="1">
      <alignment horizontal="center"/>
    </xf>
    <xf numFmtId="0" fontId="4" fillId="2" borderId="69" xfId="0" applyFont="1" applyFill="1" applyBorder="1" applyAlignment="1">
      <alignment horizontal="center"/>
    </xf>
    <xf numFmtId="0" fontId="8" fillId="2" borderId="69" xfId="0" applyFont="1" applyFill="1" applyBorder="1" applyAlignment="1">
      <alignment horizontal="center"/>
    </xf>
    <xf numFmtId="0" fontId="9" fillId="4" borderId="66" xfId="0" applyFont="1" applyFill="1" applyBorder="1" applyAlignment="1">
      <alignment horizontal="center" vertical="center" wrapText="1"/>
    </xf>
    <xf numFmtId="0" fontId="9" fillId="4" borderId="65" xfId="0" applyFont="1" applyFill="1" applyBorder="1" applyAlignment="1">
      <alignment horizontal="center" vertical="center" wrapText="1"/>
    </xf>
    <xf numFmtId="0" fontId="4" fillId="2" borderId="68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4" fillId="2" borderId="14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5" borderId="79" xfId="0" applyFont="1" applyFill="1" applyBorder="1"/>
    <xf numFmtId="0" fontId="4" fillId="2" borderId="79" xfId="0" applyFont="1" applyFill="1" applyBorder="1"/>
    <xf numFmtId="0" fontId="4" fillId="2" borderId="80" xfId="0" applyFont="1" applyFill="1" applyBorder="1"/>
    <xf numFmtId="0" fontId="9" fillId="4" borderId="76" xfId="0" applyFont="1" applyFill="1" applyBorder="1" applyAlignment="1">
      <alignment horizontal="center" vertical="center"/>
    </xf>
    <xf numFmtId="0" fontId="10" fillId="2" borderId="0" xfId="0" applyFont="1" applyFill="1" applyAlignment="1">
      <alignment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7" fillId="4" borderId="63" xfId="0" applyFont="1" applyFill="1" applyBorder="1" applyAlignment="1">
      <alignment vertical="center" wrapText="1"/>
    </xf>
    <xf numFmtId="0" fontId="7" fillId="4" borderId="83" xfId="0" applyFont="1" applyFill="1" applyBorder="1" applyAlignment="1">
      <alignment horizontal="center" vertical="center"/>
    </xf>
    <xf numFmtId="0" fontId="7" fillId="4" borderId="63" xfId="0" applyFont="1" applyFill="1" applyBorder="1" applyAlignment="1">
      <alignment horizontal="center" vertical="center"/>
    </xf>
    <xf numFmtId="0" fontId="7" fillId="4" borderId="64" xfId="0" applyFont="1" applyFill="1" applyBorder="1" applyAlignment="1">
      <alignment horizontal="center" vertical="center" wrapText="1"/>
    </xf>
    <xf numFmtId="0" fontId="8" fillId="3" borderId="85" xfId="0" applyFont="1" applyFill="1" applyBorder="1" applyAlignment="1">
      <alignment horizontal="center"/>
    </xf>
    <xf numFmtId="0" fontId="8" fillId="3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48" xfId="0" applyFont="1" applyFill="1" applyBorder="1" applyAlignment="1">
      <alignment horizontal="center" vertical="center" wrapText="1"/>
    </xf>
    <xf numFmtId="0" fontId="4" fillId="5" borderId="56" xfId="0" applyFont="1" applyFill="1" applyBorder="1" applyAlignment="1">
      <alignment horizontal="center" vertical="center" wrapText="1"/>
    </xf>
    <xf numFmtId="14" fontId="4" fillId="2" borderId="4" xfId="0" applyNumberFormat="1" applyFont="1" applyFill="1" applyBorder="1" applyAlignment="1">
      <alignment horizontal="center" vertical="center" wrapText="1"/>
    </xf>
    <xf numFmtId="20" fontId="4" fillId="2" borderId="1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4" fillId="5" borderId="95" xfId="0" applyFont="1" applyFill="1" applyBorder="1" applyAlignment="1">
      <alignment horizontal="center"/>
    </xf>
    <xf numFmtId="0" fontId="4" fillId="5" borderId="96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4" fillId="5" borderId="37" xfId="0" applyFont="1" applyFill="1" applyBorder="1" applyAlignment="1">
      <alignment horizontal="center"/>
    </xf>
    <xf numFmtId="0" fontId="4" fillId="9" borderId="14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9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14" xfId="0" applyFont="1" applyFill="1" applyBorder="1" applyAlignment="1">
      <alignment horizontal="center"/>
    </xf>
    <xf numFmtId="0" fontId="8" fillId="9" borderId="4" xfId="0" applyFont="1" applyFill="1" applyBorder="1" applyAlignment="1">
      <alignment horizontal="center"/>
    </xf>
    <xf numFmtId="0" fontId="4" fillId="9" borderId="4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9" borderId="68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4" borderId="100" xfId="0" applyFont="1" applyFill="1" applyBorder="1" applyAlignment="1">
      <alignment horizontal="center" vertical="center" wrapText="1"/>
    </xf>
    <xf numFmtId="0" fontId="4" fillId="2" borderId="41" xfId="0" applyFont="1" applyFill="1" applyBorder="1"/>
    <xf numFmtId="0" fontId="4" fillId="2" borderId="97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  <xf numFmtId="0" fontId="4" fillId="2" borderId="89" xfId="0" applyFont="1" applyFill="1" applyBorder="1" applyAlignment="1">
      <alignment horizontal="center"/>
    </xf>
    <xf numFmtId="0" fontId="4" fillId="8" borderId="4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8" borderId="89" xfId="0" applyFont="1" applyFill="1" applyBorder="1" applyAlignment="1">
      <alignment horizontal="center"/>
    </xf>
    <xf numFmtId="0" fontId="4" fillId="2" borderId="87" xfId="0" applyFont="1" applyFill="1" applyBorder="1"/>
    <xf numFmtId="0" fontId="4" fillId="2" borderId="87" xfId="0" applyFont="1" applyFill="1" applyBorder="1" applyAlignment="1">
      <alignment horizontal="center"/>
    </xf>
    <xf numFmtId="0" fontId="4" fillId="2" borderId="88" xfId="0" applyFont="1" applyFill="1" applyBorder="1" applyAlignment="1">
      <alignment horizontal="center"/>
    </xf>
    <xf numFmtId="0" fontId="4" fillId="2" borderId="57" xfId="0" applyFont="1" applyFill="1" applyBorder="1" applyAlignment="1">
      <alignment horizontal="center"/>
    </xf>
    <xf numFmtId="0" fontId="9" fillId="4" borderId="90" xfId="0" applyFont="1" applyFill="1" applyBorder="1" applyAlignment="1">
      <alignment horizontal="center" vertical="center"/>
    </xf>
    <xf numFmtId="0" fontId="4" fillId="2" borderId="93" xfId="0" applyFont="1" applyFill="1" applyBorder="1"/>
    <xf numFmtId="1" fontId="4" fillId="2" borderId="0" xfId="0" applyNumberFormat="1" applyFont="1" applyFill="1" applyAlignment="1">
      <alignment horizontal="center"/>
    </xf>
    <xf numFmtId="0" fontId="4" fillId="2" borderId="58" xfId="0" applyFont="1" applyFill="1" applyBorder="1"/>
    <xf numFmtId="10" fontId="4" fillId="2" borderId="0" xfId="3" applyNumberFormat="1" applyFont="1" applyFill="1"/>
    <xf numFmtId="0" fontId="9" fillId="4" borderId="59" xfId="0" applyFont="1" applyFill="1" applyBorder="1" applyAlignment="1">
      <alignment vertical="center"/>
    </xf>
    <xf numFmtId="0" fontId="4" fillId="2" borderId="94" xfId="0" applyFont="1" applyFill="1" applyBorder="1" applyAlignment="1">
      <alignment horizontal="center"/>
    </xf>
    <xf numFmtId="0" fontId="9" fillId="4" borderId="87" xfId="0" applyFont="1" applyFill="1" applyBorder="1" applyAlignment="1">
      <alignment vertical="center"/>
    </xf>
    <xf numFmtId="0" fontId="9" fillId="4" borderId="101" xfId="0" applyFont="1" applyFill="1" applyBorder="1" applyAlignment="1">
      <alignment vertical="center"/>
    </xf>
    <xf numFmtId="0" fontId="4" fillId="2" borderId="102" xfId="0" applyFont="1" applyFill="1" applyBorder="1" applyAlignment="1">
      <alignment horizontal="center"/>
    </xf>
    <xf numFmtId="42" fontId="4" fillId="2" borderId="0" xfId="2" applyFont="1" applyFill="1"/>
    <xf numFmtId="42" fontId="4" fillId="2" borderId="0" xfId="2" applyFont="1" applyFill="1" applyAlignment="1">
      <alignment horizontal="center"/>
    </xf>
    <xf numFmtId="9" fontId="4" fillId="2" borderId="86" xfId="0" applyNumberFormat="1" applyFont="1" applyFill="1" applyBorder="1" applyAlignment="1">
      <alignment horizontal="center"/>
    </xf>
    <xf numFmtId="0" fontId="9" fillId="4" borderId="81" xfId="0" applyFont="1" applyFill="1" applyBorder="1"/>
    <xf numFmtId="42" fontId="4" fillId="2" borderId="0" xfId="2" applyFont="1" applyFill="1" applyAlignment="1"/>
    <xf numFmtId="0" fontId="9" fillId="4" borderId="94" xfId="0" applyFont="1" applyFill="1" applyBorder="1" applyAlignment="1">
      <alignment horizontal="center"/>
    </xf>
    <xf numFmtId="0" fontId="9" fillId="10" borderId="105" xfId="0" applyFont="1" applyFill="1" applyBorder="1"/>
    <xf numFmtId="0" fontId="9" fillId="4" borderId="109" xfId="0" applyFont="1" applyFill="1" applyBorder="1" applyAlignment="1">
      <alignment horizontal="center" vertical="center"/>
    </xf>
    <xf numFmtId="0" fontId="4" fillId="2" borderId="110" xfId="0" applyFont="1" applyFill="1" applyBorder="1"/>
    <xf numFmtId="0" fontId="4" fillId="2" borderId="112" xfId="0" applyFont="1" applyFill="1" applyBorder="1"/>
    <xf numFmtId="0" fontId="4" fillId="2" borderId="115" xfId="0" applyFont="1" applyFill="1" applyBorder="1" applyAlignment="1">
      <alignment horizontal="center"/>
    </xf>
    <xf numFmtId="0" fontId="4" fillId="2" borderId="117" xfId="0" applyFont="1" applyFill="1" applyBorder="1"/>
    <xf numFmtId="0" fontId="4" fillId="2" borderId="111" xfId="0" applyFont="1" applyFill="1" applyBorder="1" applyAlignment="1">
      <alignment horizontal="center"/>
    </xf>
    <xf numFmtId="0" fontId="9" fillId="4" borderId="119" xfId="0" applyFont="1" applyFill="1" applyBorder="1" applyAlignment="1">
      <alignment horizontal="center" vertical="center" wrapText="1"/>
    </xf>
    <xf numFmtId="0" fontId="4" fillId="5" borderId="120" xfId="0" applyFont="1" applyFill="1" applyBorder="1" applyAlignment="1">
      <alignment horizontal="center"/>
    </xf>
    <xf numFmtId="0" fontId="4" fillId="2" borderId="121" xfId="0" applyFont="1" applyFill="1" applyBorder="1"/>
    <xf numFmtId="0" fontId="4" fillId="2" borderId="114" xfId="0" applyFont="1" applyFill="1" applyBorder="1" applyAlignment="1">
      <alignment horizontal="center"/>
    </xf>
    <xf numFmtId="0" fontId="4" fillId="2" borderId="113" xfId="0" applyFont="1" applyFill="1" applyBorder="1" applyAlignment="1">
      <alignment horizontal="center"/>
    </xf>
    <xf numFmtId="0" fontId="4" fillId="2" borderId="116" xfId="0" applyFont="1" applyFill="1" applyBorder="1" applyAlignment="1">
      <alignment horizontal="center"/>
    </xf>
    <xf numFmtId="0" fontId="4" fillId="7" borderId="0" xfId="0" applyFont="1" applyFill="1"/>
    <xf numFmtId="42" fontId="4" fillId="7" borderId="0" xfId="2" applyFont="1" applyFill="1"/>
    <xf numFmtId="10" fontId="4" fillId="7" borderId="0" xfId="3" applyNumberFormat="1" applyFont="1" applyFill="1"/>
    <xf numFmtId="0" fontId="9" fillId="4" borderId="122" xfId="0" applyFont="1" applyFill="1" applyBorder="1" applyAlignment="1">
      <alignment horizontal="center"/>
    </xf>
    <xf numFmtId="0" fontId="4" fillId="2" borderId="123" xfId="0" applyFont="1" applyFill="1" applyBorder="1" applyAlignment="1">
      <alignment horizontal="center"/>
    </xf>
    <xf numFmtId="0" fontId="4" fillId="2" borderId="124" xfId="0" applyFont="1" applyFill="1" applyBorder="1" applyAlignment="1">
      <alignment horizontal="center"/>
    </xf>
    <xf numFmtId="0" fontId="9" fillId="4" borderId="39" xfId="0" applyFont="1" applyFill="1" applyBorder="1" applyAlignment="1">
      <alignment horizontal="center" vertical="center"/>
    </xf>
    <xf numFmtId="0" fontId="4" fillId="2" borderId="90" xfId="0" applyFont="1" applyFill="1" applyBorder="1"/>
    <xf numFmtId="0" fontId="4" fillId="9" borderId="73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9" borderId="72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9" borderId="70" xfId="0" applyFont="1" applyFill="1" applyBorder="1" applyAlignment="1">
      <alignment horizontal="center" vertical="center"/>
    </xf>
    <xf numFmtId="0" fontId="8" fillId="9" borderId="71" xfId="0" applyFont="1" applyFill="1" applyBorder="1" applyAlignment="1">
      <alignment horizontal="center"/>
    </xf>
    <xf numFmtId="0" fontId="5" fillId="3" borderId="125" xfId="0" applyFont="1" applyFill="1" applyBorder="1" applyAlignment="1">
      <alignment horizontal="center" vertical="center"/>
    </xf>
    <xf numFmtId="0" fontId="5" fillId="3" borderId="126" xfId="0" applyFont="1" applyFill="1" applyBorder="1" applyAlignment="1">
      <alignment horizontal="center" vertical="center"/>
    </xf>
    <xf numFmtId="0" fontId="5" fillId="3" borderId="127" xfId="0" applyFont="1" applyFill="1" applyBorder="1" applyAlignment="1">
      <alignment horizontal="center" vertical="center"/>
    </xf>
    <xf numFmtId="0" fontId="1" fillId="2" borderId="129" xfId="1" applyFill="1" applyBorder="1"/>
    <xf numFmtId="0" fontId="1" fillId="2" borderId="131" xfId="1" applyFill="1" applyBorder="1"/>
    <xf numFmtId="0" fontId="1" fillId="2" borderId="133" xfId="1" applyFill="1" applyBorder="1"/>
    <xf numFmtId="0" fontId="1" fillId="2" borderId="128" xfId="1" applyFill="1" applyBorder="1" applyAlignment="1">
      <alignment horizontal="center" vertical="center"/>
    </xf>
    <xf numFmtId="0" fontId="1" fillId="2" borderId="134" xfId="1" applyFill="1" applyBorder="1"/>
    <xf numFmtId="0" fontId="1" fillId="0" borderId="134" xfId="1" applyFill="1" applyBorder="1"/>
    <xf numFmtId="0" fontId="1" fillId="2" borderId="135" xfId="1" applyFill="1" applyBorder="1"/>
    <xf numFmtId="0" fontId="1" fillId="2" borderId="129" xfId="1" applyFill="1" applyBorder="1" applyAlignment="1">
      <alignment vertical="center"/>
    </xf>
    <xf numFmtId="0" fontId="1" fillId="2" borderId="136" xfId="1" applyFill="1" applyBorder="1" applyAlignment="1">
      <alignment horizontal="center" vertical="center"/>
    </xf>
    <xf numFmtId="0" fontId="1" fillId="2" borderId="137" xfId="1" applyFill="1" applyBorder="1"/>
    <xf numFmtId="0" fontId="1" fillId="2" borderId="142" xfId="1" applyFill="1" applyBorder="1"/>
    <xf numFmtId="0" fontId="14" fillId="6" borderId="91" xfId="0" applyFont="1" applyFill="1" applyBorder="1" applyAlignment="1">
      <alignment horizontal="center" vertical="center" wrapText="1"/>
    </xf>
    <xf numFmtId="0" fontId="14" fillId="6" borderId="9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89" xfId="0" applyFont="1" applyFill="1" applyBorder="1" applyAlignment="1">
      <alignment horizontal="center"/>
    </xf>
    <xf numFmtId="0" fontId="9" fillId="10" borderId="81" xfId="0" applyFont="1" applyFill="1" applyBorder="1" applyAlignment="1">
      <alignment horizontal="center"/>
    </xf>
    <xf numFmtId="0" fontId="9" fillId="10" borderId="82" xfId="0" applyFont="1" applyFill="1" applyBorder="1" applyAlignment="1">
      <alignment horizontal="center"/>
    </xf>
    <xf numFmtId="0" fontId="9" fillId="10" borderId="86" xfId="0" applyFont="1" applyFill="1" applyBorder="1" applyAlignment="1">
      <alignment horizontal="center"/>
    </xf>
    <xf numFmtId="0" fontId="9" fillId="4" borderId="54" xfId="0" applyFont="1" applyFill="1" applyBorder="1" applyAlignment="1">
      <alignment horizontal="center" vertical="center" wrapText="1"/>
    </xf>
    <xf numFmtId="0" fontId="9" fillId="4" borderId="98" xfId="0" applyFont="1" applyFill="1" applyBorder="1" applyAlignment="1">
      <alignment horizontal="center" vertical="center" wrapText="1"/>
    </xf>
    <xf numFmtId="0" fontId="9" fillId="4" borderId="91" xfId="0" applyFont="1" applyFill="1" applyBorder="1" applyAlignment="1">
      <alignment horizontal="center" vertical="center"/>
    </xf>
    <xf numFmtId="0" fontId="9" fillId="4" borderId="41" xfId="0" applyFont="1" applyFill="1" applyBorder="1" applyAlignment="1">
      <alignment horizontal="center" vertical="center"/>
    </xf>
    <xf numFmtId="0" fontId="9" fillId="4" borderId="99" xfId="0" applyFont="1" applyFill="1" applyBorder="1" applyAlignment="1">
      <alignment horizontal="center" vertical="center" wrapText="1"/>
    </xf>
    <xf numFmtId="0" fontId="4" fillId="2" borderId="57" xfId="0" applyFont="1" applyFill="1" applyBorder="1" applyAlignment="1">
      <alignment horizontal="center"/>
    </xf>
    <xf numFmtId="0" fontId="4" fillId="2" borderId="88" xfId="0" applyFont="1" applyFill="1" applyBorder="1" applyAlignment="1">
      <alignment horizontal="center"/>
    </xf>
    <xf numFmtId="1" fontId="4" fillId="2" borderId="0" xfId="0" applyNumberFormat="1" applyFont="1" applyFill="1" applyAlignment="1">
      <alignment horizontal="center"/>
    </xf>
    <xf numFmtId="1" fontId="4" fillId="2" borderId="89" xfId="0" applyNumberFormat="1" applyFont="1" applyFill="1" applyBorder="1" applyAlignment="1">
      <alignment horizontal="center"/>
    </xf>
    <xf numFmtId="0" fontId="9" fillId="4" borderId="94" xfId="0" applyFont="1" applyFill="1" applyBorder="1" applyAlignment="1">
      <alignment horizontal="center" vertical="center"/>
    </xf>
    <xf numFmtId="0" fontId="9" fillId="4" borderId="92" xfId="0" applyFont="1" applyFill="1" applyBorder="1" applyAlignment="1">
      <alignment horizontal="center" vertical="center"/>
    </xf>
    <xf numFmtId="1" fontId="4" fillId="2" borderId="57" xfId="0" applyNumberFormat="1" applyFont="1" applyFill="1" applyBorder="1" applyAlignment="1">
      <alignment horizontal="center"/>
    </xf>
    <xf numFmtId="1" fontId="4" fillId="2" borderId="88" xfId="0" applyNumberFormat="1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  <xf numFmtId="1" fontId="4" fillId="2" borderId="41" xfId="0" applyNumberFormat="1" applyFont="1" applyFill="1" applyBorder="1" applyAlignment="1">
      <alignment horizontal="center"/>
    </xf>
    <xf numFmtId="0" fontId="4" fillId="2" borderId="87" xfId="0" applyFont="1" applyFill="1" applyBorder="1" applyAlignment="1">
      <alignment horizontal="center"/>
    </xf>
    <xf numFmtId="9" fontId="4" fillId="2" borderId="81" xfId="0" applyNumberFormat="1" applyFont="1" applyFill="1" applyBorder="1" applyAlignment="1">
      <alignment horizontal="center"/>
    </xf>
    <xf numFmtId="9" fontId="4" fillId="2" borderId="86" xfId="0" applyNumberFormat="1" applyFont="1" applyFill="1" applyBorder="1" applyAlignment="1">
      <alignment horizontal="center"/>
    </xf>
    <xf numFmtId="1" fontId="4" fillId="2" borderId="87" xfId="0" applyNumberFormat="1" applyFont="1" applyFill="1" applyBorder="1" applyAlignment="1">
      <alignment horizontal="center"/>
    </xf>
    <xf numFmtId="0" fontId="9" fillId="4" borderId="91" xfId="0" applyFont="1" applyFill="1" applyBorder="1" applyAlignment="1">
      <alignment horizontal="center"/>
    </xf>
    <xf numFmtId="0" fontId="9" fillId="4" borderId="94" xfId="0" applyFont="1" applyFill="1" applyBorder="1" applyAlignment="1">
      <alignment horizontal="center"/>
    </xf>
    <xf numFmtId="42" fontId="4" fillId="2" borderId="0" xfId="2" applyFont="1" applyFill="1" applyAlignment="1">
      <alignment horizontal="center"/>
    </xf>
    <xf numFmtId="0" fontId="9" fillId="4" borderId="92" xfId="0" applyFont="1" applyFill="1" applyBorder="1" applyAlignment="1">
      <alignment horizontal="center"/>
    </xf>
    <xf numFmtId="0" fontId="4" fillId="2" borderId="91" xfId="0" applyFont="1" applyFill="1" applyBorder="1" applyAlignment="1">
      <alignment horizontal="center"/>
    </xf>
    <xf numFmtId="0" fontId="4" fillId="2" borderId="92" xfId="0" applyFont="1" applyFill="1" applyBorder="1" applyAlignment="1">
      <alignment horizontal="center"/>
    </xf>
    <xf numFmtId="0" fontId="4" fillId="2" borderId="81" xfId="0" applyFont="1" applyFill="1" applyBorder="1" applyAlignment="1">
      <alignment horizontal="center"/>
    </xf>
    <xf numFmtId="0" fontId="4" fillId="2" borderId="86" xfId="0" applyFont="1" applyFill="1" applyBorder="1" applyAlignment="1">
      <alignment horizontal="center"/>
    </xf>
    <xf numFmtId="0" fontId="9" fillId="4" borderId="104" xfId="0" applyFont="1" applyFill="1" applyBorder="1" applyAlignment="1">
      <alignment horizontal="center"/>
    </xf>
    <xf numFmtId="0" fontId="9" fillId="4" borderId="103" xfId="0" applyFont="1" applyFill="1" applyBorder="1" applyAlignment="1">
      <alignment horizontal="center"/>
    </xf>
    <xf numFmtId="0" fontId="15" fillId="11" borderId="106" xfId="0" applyFont="1" applyFill="1" applyBorder="1" applyAlignment="1">
      <alignment horizontal="center"/>
    </xf>
    <xf numFmtId="0" fontId="13" fillId="6" borderId="107" xfId="0" applyFont="1" applyFill="1" applyBorder="1" applyAlignment="1">
      <alignment horizontal="center"/>
    </xf>
    <xf numFmtId="0" fontId="13" fillId="6" borderId="106" xfId="0" applyFont="1" applyFill="1" applyBorder="1" applyAlignment="1">
      <alignment horizontal="center"/>
    </xf>
    <xf numFmtId="0" fontId="4" fillId="2" borderId="111" xfId="0" applyFont="1" applyFill="1" applyBorder="1" applyAlignment="1">
      <alignment horizontal="center"/>
    </xf>
    <xf numFmtId="1" fontId="4" fillId="2" borderId="114" xfId="0" applyNumberFormat="1" applyFont="1" applyFill="1" applyBorder="1" applyAlignment="1">
      <alignment horizontal="center"/>
    </xf>
    <xf numFmtId="0" fontId="4" fillId="2" borderId="115" xfId="0" applyFont="1" applyFill="1" applyBorder="1" applyAlignment="1">
      <alignment horizontal="center"/>
    </xf>
    <xf numFmtId="0" fontId="4" fillId="2" borderId="114" xfId="0" applyFont="1" applyFill="1" applyBorder="1" applyAlignment="1">
      <alignment horizontal="center"/>
    </xf>
    <xf numFmtId="0" fontId="4" fillId="2" borderId="116" xfId="0" applyFont="1" applyFill="1" applyBorder="1" applyAlignment="1">
      <alignment horizontal="center"/>
    </xf>
    <xf numFmtId="0" fontId="9" fillId="4" borderId="109" xfId="0" applyFont="1" applyFill="1" applyBorder="1" applyAlignment="1">
      <alignment horizontal="center" vertical="center"/>
    </xf>
    <xf numFmtId="0" fontId="9" fillId="4" borderId="117" xfId="0" applyFont="1" applyFill="1" applyBorder="1" applyAlignment="1">
      <alignment horizontal="center" vertical="center"/>
    </xf>
    <xf numFmtId="0" fontId="9" fillId="10" borderId="118" xfId="0" applyFont="1" applyFill="1" applyBorder="1" applyAlignment="1">
      <alignment horizontal="center"/>
    </xf>
    <xf numFmtId="0" fontId="9" fillId="10" borderId="106" xfId="0" applyFont="1" applyFill="1" applyBorder="1" applyAlignment="1">
      <alignment horizontal="center"/>
    </xf>
    <xf numFmtId="0" fontId="9" fillId="10" borderId="108" xfId="0" applyFont="1" applyFill="1" applyBorder="1" applyAlignment="1">
      <alignment horizontal="center"/>
    </xf>
    <xf numFmtId="0" fontId="15" fillId="12" borderId="107" xfId="0" applyFont="1" applyFill="1" applyBorder="1" applyAlignment="1">
      <alignment horizontal="center"/>
    </xf>
    <xf numFmtId="0" fontId="15" fillId="12" borderId="108" xfId="0" applyFont="1" applyFill="1" applyBorder="1" applyAlignment="1">
      <alignment horizontal="center"/>
    </xf>
    <xf numFmtId="0" fontId="14" fillId="6" borderId="97" xfId="0" applyFont="1" applyFill="1" applyBorder="1" applyAlignment="1">
      <alignment horizontal="center" vertical="center" wrapText="1"/>
    </xf>
    <xf numFmtId="0" fontId="14" fillId="6" borderId="30" xfId="0" applyFont="1" applyFill="1" applyBorder="1" applyAlignment="1">
      <alignment horizontal="center" vertical="center" wrapText="1"/>
    </xf>
    <xf numFmtId="42" fontId="4" fillId="2" borderId="57" xfId="2" applyFont="1" applyFill="1" applyBorder="1" applyAlignment="1">
      <alignment horizontal="center"/>
    </xf>
    <xf numFmtId="42" fontId="4" fillId="7" borderId="0" xfId="2" applyFont="1" applyFill="1" applyAlignment="1">
      <alignment horizontal="center"/>
    </xf>
    <xf numFmtId="0" fontId="9" fillId="4" borderId="97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 wrapText="1"/>
    </xf>
    <xf numFmtId="1" fontId="4" fillId="2" borderId="91" xfId="0" applyNumberFormat="1" applyFont="1" applyFill="1" applyBorder="1" applyAlignment="1">
      <alignment horizontal="center"/>
    </xf>
    <xf numFmtId="1" fontId="4" fillId="2" borderId="92" xfId="0" applyNumberFormat="1" applyFont="1" applyFill="1" applyBorder="1" applyAlignment="1">
      <alignment horizontal="center"/>
    </xf>
    <xf numFmtId="1" fontId="4" fillId="2" borderId="94" xfId="0" applyNumberFormat="1" applyFont="1" applyFill="1" applyBorder="1" applyAlignment="1">
      <alignment horizontal="center"/>
    </xf>
    <xf numFmtId="9" fontId="4" fillId="2" borderId="0" xfId="3" applyFont="1" applyFill="1" applyBorder="1" applyAlignment="1">
      <alignment horizontal="center"/>
    </xf>
    <xf numFmtId="9" fontId="4" fillId="2" borderId="89" xfId="3" applyFont="1" applyFill="1" applyBorder="1" applyAlignment="1">
      <alignment horizontal="center"/>
    </xf>
    <xf numFmtId="9" fontId="4" fillId="2" borderId="57" xfId="3" applyFont="1" applyFill="1" applyBorder="1" applyAlignment="1">
      <alignment horizontal="center"/>
    </xf>
    <xf numFmtId="9" fontId="4" fillId="2" borderId="88" xfId="3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41" xfId="0" applyFont="1" applyFill="1" applyBorder="1" applyAlignment="1">
      <alignment horizontal="center" vertical="center"/>
    </xf>
    <xf numFmtId="0" fontId="1" fillId="2" borderId="138" xfId="1" applyFill="1" applyBorder="1" applyAlignment="1">
      <alignment horizontal="center" vertical="center"/>
    </xf>
    <xf numFmtId="0" fontId="1" fillId="2" borderId="139" xfId="1" applyFill="1" applyBorder="1" applyAlignment="1">
      <alignment horizontal="center" vertical="center"/>
    </xf>
    <xf numFmtId="0" fontId="1" fillId="2" borderId="140" xfId="1" applyFill="1" applyBorder="1" applyAlignment="1">
      <alignment horizontal="center" vertical="center"/>
    </xf>
    <xf numFmtId="0" fontId="6" fillId="2" borderId="128" xfId="1" applyFont="1" applyFill="1" applyBorder="1" applyAlignment="1">
      <alignment horizontal="center" vertical="center"/>
    </xf>
    <xf numFmtId="0" fontId="6" fillId="2" borderId="130" xfId="1" applyFont="1" applyFill="1" applyBorder="1" applyAlignment="1">
      <alignment horizontal="center" vertical="center"/>
    </xf>
    <xf numFmtId="0" fontId="6" fillId="2" borderId="132" xfId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" fillId="2" borderId="128" xfId="1" applyFill="1" applyBorder="1" applyAlignment="1">
      <alignment horizontal="center" vertical="center"/>
    </xf>
    <xf numFmtId="0" fontId="1" fillId="2" borderId="130" xfId="1" applyFill="1" applyBorder="1" applyAlignment="1">
      <alignment horizontal="center" vertical="center"/>
    </xf>
    <xf numFmtId="0" fontId="1" fillId="2" borderId="132" xfId="1" applyFill="1" applyBorder="1" applyAlignment="1">
      <alignment horizontal="center" vertical="center"/>
    </xf>
    <xf numFmtId="0" fontId="8" fillId="5" borderId="25" xfId="0" applyFont="1" applyFill="1" applyBorder="1" applyAlignment="1">
      <alignment horizontal="center"/>
    </xf>
    <xf numFmtId="0" fontId="8" fillId="5" borderId="84" xfId="0" applyFont="1" applyFill="1" applyBorder="1" applyAlignment="1">
      <alignment horizontal="center"/>
    </xf>
    <xf numFmtId="0" fontId="8" fillId="5" borderId="54" xfId="0" applyFont="1" applyFill="1" applyBorder="1" applyAlignment="1">
      <alignment horizontal="center"/>
    </xf>
    <xf numFmtId="0" fontId="9" fillId="4" borderId="81" xfId="0" applyFont="1" applyFill="1" applyBorder="1" applyAlignment="1">
      <alignment horizontal="center"/>
    </xf>
    <xf numFmtId="0" fontId="9" fillId="4" borderId="82" xfId="0" applyFont="1" applyFill="1" applyBorder="1" applyAlignment="1">
      <alignment horizontal="center"/>
    </xf>
    <xf numFmtId="0" fontId="9" fillId="4" borderId="86" xfId="0" applyFont="1" applyFill="1" applyBorder="1" applyAlignment="1">
      <alignment horizontal="center"/>
    </xf>
    <xf numFmtId="0" fontId="11" fillId="4" borderId="0" xfId="0" applyFont="1" applyFill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0" fillId="4" borderId="77" xfId="0" applyFont="1" applyFill="1" applyBorder="1" applyAlignment="1">
      <alignment horizontal="center" vertical="center" textRotation="90"/>
    </xf>
    <xf numFmtId="0" fontId="4" fillId="2" borderId="77" xfId="0" applyFont="1" applyFill="1" applyBorder="1" applyAlignment="1">
      <alignment horizontal="center" vertical="center" textRotation="90"/>
    </xf>
    <xf numFmtId="0" fontId="4" fillId="2" borderId="78" xfId="0" applyFont="1" applyFill="1" applyBorder="1" applyAlignment="1">
      <alignment horizontal="center" vertical="center" textRotation="90"/>
    </xf>
    <xf numFmtId="0" fontId="9" fillId="4" borderId="74" xfId="0" applyFont="1" applyFill="1" applyBorder="1" applyAlignment="1">
      <alignment horizontal="center" vertical="center" wrapText="1"/>
    </xf>
    <xf numFmtId="0" fontId="9" fillId="4" borderId="75" xfId="0" applyFont="1" applyFill="1" applyBorder="1" applyAlignment="1">
      <alignment horizontal="center" vertical="center" wrapText="1"/>
    </xf>
    <xf numFmtId="0" fontId="9" fillId="4" borderId="66" xfId="0" applyFont="1" applyFill="1" applyBorder="1" applyAlignment="1">
      <alignment horizontal="center" vertical="center" wrapText="1"/>
    </xf>
    <xf numFmtId="0" fontId="9" fillId="4" borderId="65" xfId="0" applyFont="1" applyFill="1" applyBorder="1" applyAlignment="1">
      <alignment horizontal="center" vertical="center" wrapText="1"/>
    </xf>
    <xf numFmtId="0" fontId="9" fillId="4" borderId="67" xfId="0" applyFont="1" applyFill="1" applyBorder="1" applyAlignment="1">
      <alignment horizontal="center" vertical="center" wrapText="1"/>
    </xf>
  </cellXfs>
  <cellStyles count="4">
    <cellStyle name="Hipervínculo" xfId="1" builtinId="8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FFDD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7D3DE-41D9-4CDF-B49E-2F23574EF18E}">
  <dimension ref="B3:D33"/>
  <sheetViews>
    <sheetView tabSelected="1" zoomScale="80" zoomScaleNormal="80" workbookViewId="0">
      <selection activeCell="F19" sqref="F19"/>
    </sheetView>
  </sheetViews>
  <sheetFormatPr baseColWidth="10" defaultColWidth="11.44140625" defaultRowHeight="13.8" x14ac:dyDescent="0.25"/>
  <cols>
    <col min="1" max="1" width="11.44140625" style="3"/>
    <col min="2" max="2" width="14.6640625" style="3" customWidth="1"/>
    <col min="3" max="3" width="41.88671875" style="3" customWidth="1"/>
    <col min="4" max="4" width="72.21875" style="3" customWidth="1"/>
    <col min="5" max="16384" width="11.44140625" style="3"/>
  </cols>
  <sheetData>
    <row r="3" spans="2:4" ht="30" customHeight="1" x14ac:dyDescent="0.45">
      <c r="B3" s="2" t="s">
        <v>7</v>
      </c>
    </row>
    <row r="4" spans="2:4" ht="15" customHeight="1" thickBot="1" x14ac:dyDescent="0.3"/>
    <row r="5" spans="2:4" ht="15.6" x14ac:dyDescent="0.25">
      <c r="B5" s="203" t="s">
        <v>0</v>
      </c>
      <c r="C5" s="204" t="s">
        <v>1</v>
      </c>
      <c r="D5" s="205" t="s">
        <v>2</v>
      </c>
    </row>
    <row r="6" spans="2:4" ht="14.4" x14ac:dyDescent="0.3">
      <c r="B6" s="288">
        <v>1</v>
      </c>
      <c r="C6" s="291" t="s">
        <v>4</v>
      </c>
      <c r="D6" s="206" t="str">
        <f>'1'!B3</f>
        <v>Tabla 01: Bomba centrifuga</v>
      </c>
    </row>
    <row r="7" spans="2:4" ht="14.4" x14ac:dyDescent="0.3">
      <c r="B7" s="289"/>
      <c r="C7" s="292"/>
      <c r="D7" s="207" t="str">
        <f>'1'!B25</f>
        <v>Tabla 02: Filtro multimedia</v>
      </c>
    </row>
    <row r="8" spans="2:4" ht="14.4" x14ac:dyDescent="0.3">
      <c r="B8" s="289"/>
      <c r="C8" s="292"/>
      <c r="D8" s="207" t="str">
        <f>'1'!B47</f>
        <v>Tabla 03: Ablandadores</v>
      </c>
    </row>
    <row r="9" spans="2:4" ht="14.4" x14ac:dyDescent="0.3">
      <c r="B9" s="289"/>
      <c r="C9" s="292"/>
      <c r="D9" s="207" t="str">
        <f>'1'!B69</f>
        <v>Tabla 04: Bomba dosificadora</v>
      </c>
    </row>
    <row r="10" spans="2:4" ht="14.4" x14ac:dyDescent="0.3">
      <c r="B10" s="289"/>
      <c r="C10" s="292"/>
      <c r="D10" s="207" t="str">
        <f>'1'!B90</f>
        <v xml:space="preserve">Tabla 05: Tanques de estabilización </v>
      </c>
    </row>
    <row r="11" spans="2:4" ht="14.4" x14ac:dyDescent="0.3">
      <c r="B11" s="289"/>
      <c r="C11" s="292"/>
      <c r="D11" s="207" t="str">
        <f>'1'!B102</f>
        <v xml:space="preserve">Tabla 06: Filtro de cartucho </v>
      </c>
    </row>
    <row r="12" spans="2:4" ht="14.4" x14ac:dyDescent="0.3">
      <c r="B12" s="290"/>
      <c r="C12" s="292"/>
      <c r="D12" s="208" t="str">
        <f>'1'!B117</f>
        <v xml:space="preserve">Tabla 07: Válvula actuada neumática </v>
      </c>
    </row>
    <row r="13" spans="2:4" ht="14.4" customHeight="1" x14ac:dyDescent="0.3">
      <c r="B13" s="294">
        <v>2</v>
      </c>
      <c r="C13" s="282" t="s">
        <v>5</v>
      </c>
      <c r="D13" s="206" t="str">
        <f>'2'!B3</f>
        <v>Tabla 08: Lampara UV</v>
      </c>
    </row>
    <row r="14" spans="2:4" ht="14.4" customHeight="1" x14ac:dyDescent="0.3">
      <c r="B14" s="295"/>
      <c r="C14" s="283"/>
      <c r="D14" s="207" t="str">
        <f>'2'!B19</f>
        <v>Tabla 09: Bomba de alta presión</v>
      </c>
    </row>
    <row r="15" spans="2:4" ht="15.6" customHeight="1" x14ac:dyDescent="0.3">
      <c r="B15" s="295"/>
      <c r="C15" s="283"/>
      <c r="D15" s="207" t="str">
        <f>'2'!B39</f>
        <v>Tabla 10: Válvula esférica</v>
      </c>
    </row>
    <row r="16" spans="2:4" ht="14.4" customHeight="1" x14ac:dyDescent="0.3">
      <c r="B16" s="295"/>
      <c r="C16" s="283"/>
      <c r="D16" s="210" t="str">
        <f>'2'!B59</f>
        <v>Tabla 11: Módulo de Osmosis Inversa</v>
      </c>
    </row>
    <row r="17" spans="2:4" ht="15.6" customHeight="1" x14ac:dyDescent="0.3">
      <c r="B17" s="295"/>
      <c r="C17" s="283"/>
      <c r="D17" s="210" t="str">
        <f>'2'!B73</f>
        <v>Tabla 12: Módulo de EDI</v>
      </c>
    </row>
    <row r="18" spans="2:4" ht="15.6" customHeight="1" x14ac:dyDescent="0.3">
      <c r="B18" s="295"/>
      <c r="C18" s="283"/>
      <c r="D18" s="211" t="str">
        <f>'2'!B87</f>
        <v>Tabla 13: Valvula de diafragma manual</v>
      </c>
    </row>
    <row r="19" spans="2:4" ht="15.6" customHeight="1" x14ac:dyDescent="0.3">
      <c r="B19" s="296"/>
      <c r="C19" s="293"/>
      <c r="D19" s="210" t="str">
        <f>'2'!B103</f>
        <v>Tabla 14: Válvula de diafragma actuada</v>
      </c>
    </row>
    <row r="20" spans="2:4" ht="14.4" customHeight="1" x14ac:dyDescent="0.3">
      <c r="B20" s="294">
        <v>3</v>
      </c>
      <c r="C20" s="282" t="s">
        <v>6</v>
      </c>
      <c r="D20" s="212" t="str">
        <f>'3'!B3</f>
        <v>Tabla 15: Tanque de almacenamiento</v>
      </c>
    </row>
    <row r="21" spans="2:4" ht="14.4" customHeight="1" x14ac:dyDescent="0.3">
      <c r="B21" s="295"/>
      <c r="C21" s="283"/>
      <c r="D21" s="210" t="str">
        <f>'3'!B22</f>
        <v>Tabla 16: Bomba centrifuga distribución</v>
      </c>
    </row>
    <row r="22" spans="2:4" ht="14.4" customHeight="1" x14ac:dyDescent="0.3">
      <c r="B22" s="295"/>
      <c r="C22" s="283"/>
      <c r="D22" s="207" t="str">
        <f>'3'!B44</f>
        <v>Tabla 17: Intercambiador de calor</v>
      </c>
    </row>
    <row r="23" spans="2:4" ht="15.6" customHeight="1" x14ac:dyDescent="0.3">
      <c r="B23" s="295"/>
      <c r="C23" s="283"/>
      <c r="D23" s="207" t="str">
        <f>'3'!B66</f>
        <v>Tabla 18: Lampara UV</v>
      </c>
    </row>
    <row r="24" spans="2:4" ht="15.6" customHeight="1" x14ac:dyDescent="0.3">
      <c r="B24" s="295"/>
      <c r="C24" s="283"/>
      <c r="D24" s="210" t="str">
        <f>'3'!B82</f>
        <v xml:space="preserve">Tabla 19: Valvula actuada neumatica </v>
      </c>
    </row>
    <row r="25" spans="2:4" ht="15.6" customHeight="1" x14ac:dyDescent="0.3">
      <c r="B25" s="296"/>
      <c r="C25" s="293"/>
      <c r="D25" s="208" t="str">
        <f>'3'!B103</f>
        <v>Tabla 20: Línea de distribución</v>
      </c>
    </row>
    <row r="26" spans="2:4" ht="15.6" customHeight="1" x14ac:dyDescent="0.25">
      <c r="B26" s="209">
        <v>4</v>
      </c>
      <c r="C26" s="66" t="s">
        <v>307</v>
      </c>
      <c r="D26" s="213" t="str">
        <f>'4'!B3</f>
        <v>Tabla 21: Hojas de registro</v>
      </c>
    </row>
    <row r="27" spans="2:4" ht="15.6" x14ac:dyDescent="0.3">
      <c r="B27" s="214">
        <v>5</v>
      </c>
      <c r="C27" s="59" t="s">
        <v>308</v>
      </c>
      <c r="D27" s="215" t="str">
        <f>'5'!C3</f>
        <v>Tabla 22: Encuesta operador de equipo</v>
      </c>
    </row>
    <row r="28" spans="2:4" ht="15.6" customHeight="1" x14ac:dyDescent="0.3">
      <c r="B28" s="285">
        <v>6</v>
      </c>
      <c r="C28" s="282" t="s">
        <v>310</v>
      </c>
      <c r="D28" s="212" t="str">
        <f>'6'!B3</f>
        <v>Tabla 23: Tiempos del mantenimiento</v>
      </c>
    </row>
    <row r="29" spans="2:4" ht="14.4" customHeight="1" x14ac:dyDescent="0.3">
      <c r="B29" s="286"/>
      <c r="C29" s="283"/>
      <c r="D29" s="210" t="str">
        <f>'6'!B21</f>
        <v>Tabla 24: Metas de producción</v>
      </c>
    </row>
    <row r="30" spans="2:4" ht="14.4" customHeight="1" x14ac:dyDescent="0.3">
      <c r="B30" s="286"/>
      <c r="C30" s="283"/>
      <c r="D30" s="210" t="str">
        <f>'6'!B29</f>
        <v>Tabla 25: Perdidas de no producción</v>
      </c>
    </row>
    <row r="31" spans="2:4" ht="14.4" customHeight="1" x14ac:dyDescent="0.3">
      <c r="B31" s="286"/>
      <c r="C31" s="283"/>
      <c r="D31" s="210" t="str">
        <f>'6'!B45</f>
        <v>Tabla 26: Delta de ahorro</v>
      </c>
    </row>
    <row r="32" spans="2:4" ht="14.4" customHeight="1" x14ac:dyDescent="0.3">
      <c r="B32" s="286"/>
      <c r="C32" s="283"/>
      <c r="D32" s="210" t="str">
        <f>'6'!B61</f>
        <v>Tabla 27: Analisis de sensibilidad</v>
      </c>
    </row>
    <row r="33" spans="2:4" ht="15" thickBot="1" x14ac:dyDescent="0.35">
      <c r="B33" s="287"/>
      <c r="C33" s="284"/>
      <c r="D33" s="216" t="str">
        <f>'6'!B171</f>
        <v>Tabla 28: Impacto de repuesto</v>
      </c>
    </row>
  </sheetData>
  <mergeCells count="8">
    <mergeCell ref="C28:C33"/>
    <mergeCell ref="B28:B33"/>
    <mergeCell ref="B6:B12"/>
    <mergeCell ref="C6:C12"/>
    <mergeCell ref="C13:C19"/>
    <mergeCell ref="B13:B19"/>
    <mergeCell ref="C20:C25"/>
    <mergeCell ref="B20:B25"/>
  </mergeCells>
  <hyperlinks>
    <hyperlink ref="B6" location="'2'!A1" display="'2'!A1" xr:uid="{87130F1A-C482-4B5A-B844-1669BA9503D2}"/>
    <hyperlink ref="B20:B22" location="'4'!A1" display="'4'!A1" xr:uid="{30DD9F3E-F981-4570-852B-2880BF7403BE}"/>
    <hyperlink ref="B26" location="'4'!A1" display="'4'!A1" xr:uid="{8BA4BC71-1A49-4D0C-A32E-B26F27A868AC}"/>
    <hyperlink ref="B13:B14" location="'3'!A1" display="'3'!A1" xr:uid="{4AC53D29-47AA-4863-B444-46892A9DA713}"/>
    <hyperlink ref="D6" location="'1'!B3" display="'1'!B3" xr:uid="{FAB8ED77-0B08-48F1-899D-B817DF8A5196}"/>
    <hyperlink ref="D7" location="'1'!B32" display="'1'!B32" xr:uid="{4428E727-BD7B-43D0-BB70-9E9226724ED3}"/>
    <hyperlink ref="D8" location="'1'!B57" display="'1'!B57" xr:uid="{288E89A8-72F6-4218-8AAC-FF8EC2B94263}"/>
    <hyperlink ref="D9" location="'1'!B84" display="'1'!B84" xr:uid="{C1F0F874-742C-43D1-BE4B-E3AC6A93F5BE}"/>
    <hyperlink ref="D10" location="'1'!B111" display="'1'!B111" xr:uid="{0E3935DD-CEC6-4E10-9AB1-AD14BF8B4739}"/>
    <hyperlink ref="D11" location="'1'!B123" display="'1'!B123" xr:uid="{0874F8D7-0BF7-4881-992E-AFC3336204CF}"/>
    <hyperlink ref="D12" location="'1'!B150" display="'1'!B150" xr:uid="{69A267E8-C406-445D-8D74-5CF224B57222}"/>
    <hyperlink ref="D13" location="'2'!B3" display="'2'!B3" xr:uid="{5A8D2A3F-FDBC-480D-BD78-04E0365ACD8C}"/>
    <hyperlink ref="D14" location="'2'!B19" display="'2'!B19" xr:uid="{F88952AB-A4EB-4183-BBB9-06D7370C160A}"/>
    <hyperlink ref="D15" location="'2'!B39" display="'2'!B39" xr:uid="{139C2A88-C2E4-4A98-A607-488F3C2F6791}"/>
    <hyperlink ref="D16" location="'2'!B59" display="'2'!B59" xr:uid="{C72D5F6F-C24E-455A-B574-C85098FA2AA2}"/>
    <hyperlink ref="D17" location="'2'!B73" display="'2'!B73" xr:uid="{855F8A00-F8A4-4AD7-B8E2-217F92435D65}"/>
    <hyperlink ref="D18" location="'2'!B87" display="'2'!B87" xr:uid="{C8CF992D-77A9-4520-B7C1-06B5A2F4CE3B}"/>
    <hyperlink ref="D19" location="'2'!B103" display="'2'!B103" xr:uid="{B8C93A09-DAC9-48DD-B5EE-1D3B8FED75E3}"/>
    <hyperlink ref="D20" location="'3'!B3" display="'3'!B3" xr:uid="{4B1AF4C7-52B7-4EEF-A7B8-3866CBCFDF5A}"/>
    <hyperlink ref="D21" location="'3'!B22" display="'3'!B22" xr:uid="{36DA438E-BCCE-406C-8B50-2345BC43946E}"/>
    <hyperlink ref="D24" location="'3'!B44" display="'3'!B44" xr:uid="{36755EE7-EE58-4FBA-9DD7-89F29AA386D1}"/>
    <hyperlink ref="D23" location="'3'!B44" display="'3'!B44" xr:uid="{DCD6EDEF-2BEF-4CE9-AA46-A8B02025F7B1}"/>
    <hyperlink ref="D22" location="'3'!B44" display="'3'!B44" xr:uid="{444F60B0-2E13-423C-BC71-E7C3F9B269D5}"/>
    <hyperlink ref="D25" location="'3'!B103" display="'3'!B103" xr:uid="{B6831A45-BD1B-4A91-B296-AAAB61E04F23}"/>
    <hyperlink ref="B20:B25" location="'3'!A1" display="'3'!A1" xr:uid="{67DBA3D9-9012-4D86-8C3C-B1C4FB27917A}"/>
    <hyperlink ref="D26" location="'4'!B3" display="'4'!B3" xr:uid="{58273E8A-4528-44FF-B48D-A06C97A61F4E}"/>
    <hyperlink ref="B27" location="'5'!A1" display="'5'!A1" xr:uid="{F92A45D3-1B32-471D-A2EF-4545329B44FC}"/>
    <hyperlink ref="B28" location="'6'!A1" display="'6'!A1" xr:uid="{5FB36D6D-1CF3-4768-9847-62B733AED32F}"/>
    <hyperlink ref="D27" location="'5'!B3" display="'5'!B3" xr:uid="{2810F0EE-F677-4FD2-9023-57E024BABF6A}"/>
    <hyperlink ref="D28" location="'6'!B3" display="'6'!B3" xr:uid="{EEEE0136-D235-40B2-B979-BA72F182361A}"/>
    <hyperlink ref="D29" location="'6'!B21" display="'6'!B21" xr:uid="{9B59D77D-692E-4413-AE52-B36C8FA6B8EE}"/>
    <hyperlink ref="D30" location="'6'!B27" display="'6'!B27" xr:uid="{508D5C0E-8719-46F8-8AA6-28DEAF0C4741}"/>
    <hyperlink ref="D31" location="'6'!B45" display="'6'!B45" xr:uid="{31B6979E-C45C-4A7A-96B8-1FA231413CC7}"/>
    <hyperlink ref="D32" location="'6'!B61" display="'6'!B61" xr:uid="{A9E37B52-0565-4E57-9115-447136DDF8A2}"/>
    <hyperlink ref="D33" location="'6'!B171" display="'6'!B171" xr:uid="{487570F7-776D-4DAA-B775-EF76B3FF590C}"/>
  </hyperlink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2DE24-4E29-4231-B84B-CC21651F4F89}">
  <dimension ref="B3:G167"/>
  <sheetViews>
    <sheetView zoomScale="89" zoomScaleNormal="122" workbookViewId="0">
      <selection activeCell="I5" sqref="I5"/>
    </sheetView>
  </sheetViews>
  <sheetFormatPr baseColWidth="10" defaultColWidth="11.5546875" defaultRowHeight="13.8" x14ac:dyDescent="0.25"/>
  <cols>
    <col min="1" max="1" width="5.109375" style="3" customWidth="1"/>
    <col min="2" max="2" width="30.109375" style="4" customWidth="1"/>
    <col min="3" max="3" width="4.77734375" style="3" customWidth="1"/>
    <col min="4" max="4" width="30" style="3" customWidth="1"/>
    <col min="5" max="5" width="7.88671875" style="3" customWidth="1"/>
    <col min="6" max="6" width="19.5546875" style="3" bestFit="1" customWidth="1"/>
    <col min="7" max="7" width="4.77734375" style="3" customWidth="1"/>
    <col min="8" max="8" width="11.5546875" style="3"/>
    <col min="9" max="9" width="11.5546875" style="3" customWidth="1"/>
    <col min="10" max="12" width="11.5546875" style="3"/>
    <col min="13" max="13" width="27.77734375" style="3" bestFit="1" customWidth="1"/>
    <col min="14" max="16384" width="11.5546875" style="3"/>
  </cols>
  <sheetData>
    <row r="3" spans="2:7" ht="28.8" customHeight="1" x14ac:dyDescent="0.25">
      <c r="B3" s="51" t="s">
        <v>139</v>
      </c>
    </row>
    <row r="5" spans="2:7" x14ac:dyDescent="0.25">
      <c r="B5" s="297" t="s">
        <v>242</v>
      </c>
      <c r="C5" s="298"/>
      <c r="D5" s="298"/>
      <c r="E5" s="299"/>
      <c r="F5" s="124" t="s">
        <v>243</v>
      </c>
      <c r="G5" s="125"/>
    </row>
    <row r="6" spans="2:7" ht="27.6" x14ac:dyDescent="0.25">
      <c r="B6" s="120" t="s">
        <v>50</v>
      </c>
      <c r="C6" s="121" t="s">
        <v>51</v>
      </c>
      <c r="D6" s="122" t="s">
        <v>52</v>
      </c>
      <c r="E6" s="123" t="s">
        <v>53</v>
      </c>
      <c r="F6" s="19" t="s">
        <v>54</v>
      </c>
      <c r="G6" s="63" t="s">
        <v>51</v>
      </c>
    </row>
    <row r="7" spans="2:7" s="4" customFormat="1" x14ac:dyDescent="0.3">
      <c r="B7" s="42" t="s">
        <v>10</v>
      </c>
      <c r="C7" s="9">
        <v>10</v>
      </c>
      <c r="D7" s="42" t="s">
        <v>9</v>
      </c>
      <c r="E7" s="25" t="s">
        <v>8</v>
      </c>
      <c r="F7" s="41" t="s">
        <v>61</v>
      </c>
      <c r="G7" s="25">
        <v>1</v>
      </c>
    </row>
    <row r="8" spans="2:7" s="4" customFormat="1" x14ac:dyDescent="0.3">
      <c r="B8" s="31" t="s">
        <v>13</v>
      </c>
      <c r="C8" s="5">
        <v>20</v>
      </c>
      <c r="D8" s="31" t="s">
        <v>12</v>
      </c>
      <c r="E8" s="26" t="s">
        <v>11</v>
      </c>
      <c r="F8" s="8" t="s">
        <v>60</v>
      </c>
      <c r="G8" s="26">
        <v>2</v>
      </c>
    </row>
    <row r="9" spans="2:7" s="4" customFormat="1" x14ac:dyDescent="0.3">
      <c r="B9" s="31" t="s">
        <v>16</v>
      </c>
      <c r="C9" s="5">
        <v>30</v>
      </c>
      <c r="D9" s="31" t="s">
        <v>15</v>
      </c>
      <c r="E9" s="26" t="s">
        <v>14</v>
      </c>
      <c r="F9" s="8" t="s">
        <v>59</v>
      </c>
      <c r="G9" s="26">
        <v>4</v>
      </c>
    </row>
    <row r="10" spans="2:7" s="4" customFormat="1" x14ac:dyDescent="0.3">
      <c r="B10" s="31" t="s">
        <v>19</v>
      </c>
      <c r="C10" s="5">
        <v>40</v>
      </c>
      <c r="D10" s="31" t="s">
        <v>18</v>
      </c>
      <c r="E10" s="26" t="s">
        <v>17</v>
      </c>
      <c r="F10" s="8" t="s">
        <v>58</v>
      </c>
      <c r="G10" s="26">
        <v>7</v>
      </c>
    </row>
    <row r="11" spans="2:7" s="4" customFormat="1" x14ac:dyDescent="0.3">
      <c r="B11" s="31" t="s">
        <v>20</v>
      </c>
      <c r="C11" s="5">
        <v>50</v>
      </c>
      <c r="D11" s="31" t="s">
        <v>22</v>
      </c>
      <c r="E11" s="26" t="s">
        <v>21</v>
      </c>
      <c r="F11" s="8" t="s">
        <v>57</v>
      </c>
      <c r="G11" s="26">
        <v>8</v>
      </c>
    </row>
    <row r="12" spans="2:7" s="4" customFormat="1" x14ac:dyDescent="0.3">
      <c r="B12" s="31" t="s">
        <v>23</v>
      </c>
      <c r="C12" s="5">
        <v>60</v>
      </c>
      <c r="D12" s="31" t="s">
        <v>25</v>
      </c>
      <c r="E12" s="26" t="s">
        <v>24</v>
      </c>
      <c r="F12" s="8" t="s">
        <v>56</v>
      </c>
      <c r="G12" s="26">
        <v>9</v>
      </c>
    </row>
    <row r="13" spans="2:7" s="4" customFormat="1" x14ac:dyDescent="0.3">
      <c r="B13" s="43" t="s">
        <v>26</v>
      </c>
      <c r="C13" s="40">
        <v>70</v>
      </c>
      <c r="D13" s="43" t="s">
        <v>28</v>
      </c>
      <c r="E13" s="27" t="s">
        <v>27</v>
      </c>
      <c r="F13" s="36" t="s">
        <v>55</v>
      </c>
      <c r="G13" s="30">
        <v>10</v>
      </c>
    </row>
    <row r="14" spans="2:7" s="4" customFormat="1" x14ac:dyDescent="0.3">
      <c r="B14" s="31" t="s">
        <v>29</v>
      </c>
      <c r="C14" s="5">
        <v>80</v>
      </c>
      <c r="D14" s="31" t="s">
        <v>31</v>
      </c>
      <c r="E14" s="26" t="s">
        <v>30</v>
      </c>
      <c r="F14" s="18"/>
      <c r="G14" s="64"/>
    </row>
    <row r="15" spans="2:7" s="4" customFormat="1" x14ac:dyDescent="0.3">
      <c r="B15" s="31" t="s">
        <v>32</v>
      </c>
      <c r="C15" s="5">
        <v>90</v>
      </c>
      <c r="D15" s="31" t="s">
        <v>34</v>
      </c>
      <c r="E15" s="26" t="s">
        <v>33</v>
      </c>
      <c r="F15" s="8"/>
      <c r="G15" s="62"/>
    </row>
    <row r="16" spans="2:7" s="4" customFormat="1" x14ac:dyDescent="0.3">
      <c r="B16" s="32" t="s">
        <v>35</v>
      </c>
      <c r="C16" s="34">
        <v>100</v>
      </c>
      <c r="D16" s="31" t="s">
        <v>37</v>
      </c>
      <c r="E16" s="26" t="s">
        <v>36</v>
      </c>
      <c r="F16" s="8"/>
      <c r="G16" s="62"/>
    </row>
    <row r="17" spans="2:7" s="4" customFormat="1" x14ac:dyDescent="0.3">
      <c r="B17" s="45"/>
      <c r="C17" s="6"/>
      <c r="D17" s="31" t="s">
        <v>39</v>
      </c>
      <c r="E17" s="26" t="s">
        <v>38</v>
      </c>
      <c r="F17" s="8"/>
      <c r="G17" s="62"/>
    </row>
    <row r="18" spans="2:7" s="4" customFormat="1" x14ac:dyDescent="0.3">
      <c r="B18" s="31"/>
      <c r="C18" s="16"/>
      <c r="D18" s="31" t="s">
        <v>43</v>
      </c>
      <c r="E18" s="26" t="s">
        <v>42</v>
      </c>
      <c r="F18" s="8"/>
      <c r="G18" s="62"/>
    </row>
    <row r="19" spans="2:7" s="4" customFormat="1" x14ac:dyDescent="0.3">
      <c r="B19" s="31"/>
      <c r="C19" s="16"/>
      <c r="D19" s="31" t="s">
        <v>45</v>
      </c>
      <c r="E19" s="26" t="s">
        <v>44</v>
      </c>
      <c r="F19" s="8"/>
      <c r="G19" s="62"/>
    </row>
    <row r="20" spans="2:7" s="4" customFormat="1" x14ac:dyDescent="0.3">
      <c r="B20" s="31"/>
      <c r="C20" s="16"/>
      <c r="D20" s="31" t="s">
        <v>47</v>
      </c>
      <c r="E20" s="26" t="s">
        <v>46</v>
      </c>
      <c r="F20" s="8"/>
      <c r="G20" s="62"/>
    </row>
    <row r="21" spans="2:7" s="4" customFormat="1" x14ac:dyDescent="0.3">
      <c r="B21" s="32"/>
      <c r="C21" s="44"/>
      <c r="D21" s="32" t="s">
        <v>49</v>
      </c>
      <c r="E21" s="28" t="s">
        <v>48</v>
      </c>
      <c r="F21" s="33"/>
      <c r="G21" s="65"/>
    </row>
    <row r="22" spans="2:7" s="4" customFormat="1" ht="14.4" x14ac:dyDescent="0.3">
      <c r="B22" s="53"/>
      <c r="C22" s="1"/>
      <c r="D22" s="1"/>
      <c r="E22" s="1"/>
      <c r="F22" s="1"/>
      <c r="G22" s="1"/>
    </row>
    <row r="23" spans="2:7" s="4" customFormat="1" ht="14.4" x14ac:dyDescent="0.3">
      <c r="B23" s="53"/>
      <c r="C23" s="1"/>
      <c r="D23" s="1"/>
      <c r="E23" s="1"/>
      <c r="F23" s="1"/>
      <c r="G23" s="1"/>
    </row>
    <row r="24" spans="2:7" s="4" customFormat="1" ht="14.4" x14ac:dyDescent="0.3">
      <c r="B24" s="53"/>
      <c r="C24" s="1"/>
      <c r="D24" s="1"/>
      <c r="E24" s="1"/>
      <c r="F24" s="1"/>
      <c r="G24" s="1"/>
    </row>
    <row r="25" spans="2:7" s="4" customFormat="1" ht="23.4" x14ac:dyDescent="0.25">
      <c r="B25" s="51" t="s">
        <v>140</v>
      </c>
      <c r="C25" s="3"/>
      <c r="D25" s="3"/>
      <c r="E25" s="3"/>
      <c r="F25" s="3"/>
      <c r="G25" s="3"/>
    </row>
    <row r="26" spans="2:7" s="4" customFormat="1" x14ac:dyDescent="0.25">
      <c r="C26" s="3"/>
      <c r="D26" s="3"/>
      <c r="E26" s="3"/>
      <c r="F26" s="3"/>
      <c r="G26" s="3"/>
    </row>
    <row r="27" spans="2:7" x14ac:dyDescent="0.25">
      <c r="B27" s="297" t="s">
        <v>244</v>
      </c>
      <c r="C27" s="298"/>
      <c r="D27" s="298"/>
      <c r="E27" s="299"/>
      <c r="F27" s="124" t="s">
        <v>245</v>
      </c>
      <c r="G27" s="125"/>
    </row>
    <row r="28" spans="2:7" ht="27.6" x14ac:dyDescent="0.25">
      <c r="B28" s="54" t="s">
        <v>50</v>
      </c>
      <c r="C28" s="46" t="s">
        <v>51</v>
      </c>
      <c r="D28" s="37" t="s">
        <v>52</v>
      </c>
      <c r="E28" s="38" t="s">
        <v>53</v>
      </c>
      <c r="F28" s="19" t="s">
        <v>54</v>
      </c>
      <c r="G28" s="63" t="s">
        <v>51</v>
      </c>
    </row>
    <row r="29" spans="2:7" x14ac:dyDescent="0.25">
      <c r="B29" s="31" t="s">
        <v>68</v>
      </c>
      <c r="C29" s="47">
        <v>10</v>
      </c>
      <c r="D29" s="31" t="s">
        <v>9</v>
      </c>
      <c r="E29" s="26" t="s">
        <v>8</v>
      </c>
      <c r="F29" s="41" t="s">
        <v>61</v>
      </c>
      <c r="G29" s="25">
        <v>1</v>
      </c>
    </row>
    <row r="30" spans="2:7" x14ac:dyDescent="0.25">
      <c r="B30" s="31" t="s">
        <v>69</v>
      </c>
      <c r="C30" s="48">
        <v>20</v>
      </c>
      <c r="D30" s="31" t="s">
        <v>12</v>
      </c>
      <c r="E30" s="26" t="s">
        <v>11</v>
      </c>
      <c r="F30" s="8" t="s">
        <v>60</v>
      </c>
      <c r="G30" s="26">
        <v>2</v>
      </c>
    </row>
    <row r="31" spans="2:7" x14ac:dyDescent="0.25">
      <c r="B31" s="31" t="s">
        <v>66</v>
      </c>
      <c r="C31" s="48">
        <v>30</v>
      </c>
      <c r="D31" s="31" t="s">
        <v>72</v>
      </c>
      <c r="E31" s="26" t="s">
        <v>17</v>
      </c>
      <c r="F31" s="8" t="s">
        <v>59</v>
      </c>
      <c r="G31" s="26">
        <v>4</v>
      </c>
    </row>
    <row r="32" spans="2:7" x14ac:dyDescent="0.25">
      <c r="B32" s="31" t="s">
        <v>67</v>
      </c>
      <c r="C32" s="48">
        <v>40</v>
      </c>
      <c r="D32" s="31" t="s">
        <v>74</v>
      </c>
      <c r="E32" s="26" t="s">
        <v>73</v>
      </c>
      <c r="F32" s="8" t="s">
        <v>58</v>
      </c>
      <c r="G32" s="26">
        <v>7</v>
      </c>
    </row>
    <row r="33" spans="2:7" x14ac:dyDescent="0.25">
      <c r="B33" s="31" t="s">
        <v>62</v>
      </c>
      <c r="C33" s="48">
        <v>50</v>
      </c>
      <c r="D33" s="31" t="s">
        <v>76</v>
      </c>
      <c r="E33" s="26" t="s">
        <v>75</v>
      </c>
      <c r="F33" s="8" t="s">
        <v>57</v>
      </c>
      <c r="G33" s="26">
        <v>8</v>
      </c>
    </row>
    <row r="34" spans="2:7" x14ac:dyDescent="0.25">
      <c r="B34" s="31" t="s">
        <v>63</v>
      </c>
      <c r="C34" s="48">
        <v>60</v>
      </c>
      <c r="D34" s="31" t="s">
        <v>78</v>
      </c>
      <c r="E34" s="26" t="s">
        <v>77</v>
      </c>
      <c r="F34" s="36" t="s">
        <v>56</v>
      </c>
      <c r="G34" s="30">
        <v>9</v>
      </c>
    </row>
    <row r="35" spans="2:7" x14ac:dyDescent="0.25">
      <c r="B35" s="31" t="s">
        <v>70</v>
      </c>
      <c r="C35" s="49">
        <v>70</v>
      </c>
      <c r="D35" s="31" t="s">
        <v>79</v>
      </c>
      <c r="E35" s="26" t="s">
        <v>21</v>
      </c>
      <c r="F35" s="8"/>
      <c r="G35" s="62"/>
    </row>
    <row r="36" spans="2:7" x14ac:dyDescent="0.25">
      <c r="B36" s="31" t="s">
        <v>64</v>
      </c>
      <c r="C36" s="48">
        <v>80</v>
      </c>
      <c r="D36" s="31" t="s">
        <v>25</v>
      </c>
      <c r="E36" s="26" t="s">
        <v>24</v>
      </c>
      <c r="F36" s="18"/>
      <c r="G36" s="64"/>
    </row>
    <row r="37" spans="2:7" x14ac:dyDescent="0.25">
      <c r="B37" s="31" t="s">
        <v>71</v>
      </c>
      <c r="C37" s="48">
        <v>90</v>
      </c>
      <c r="D37" s="31" t="s">
        <v>81</v>
      </c>
      <c r="E37" s="26" t="s">
        <v>80</v>
      </c>
      <c r="F37" s="8"/>
      <c r="G37" s="62"/>
    </row>
    <row r="38" spans="2:7" x14ac:dyDescent="0.25">
      <c r="B38" s="32" t="s">
        <v>65</v>
      </c>
      <c r="C38" s="50">
        <v>100</v>
      </c>
      <c r="D38" s="31" t="s">
        <v>28</v>
      </c>
      <c r="E38" s="26" t="s">
        <v>27</v>
      </c>
      <c r="F38" s="8"/>
      <c r="G38" s="62"/>
    </row>
    <row r="39" spans="2:7" x14ac:dyDescent="0.25">
      <c r="B39" s="45"/>
      <c r="C39" s="7"/>
      <c r="D39" s="31" t="s">
        <v>31</v>
      </c>
      <c r="E39" s="26" t="s">
        <v>30</v>
      </c>
      <c r="F39" s="8"/>
      <c r="G39" s="62"/>
    </row>
    <row r="40" spans="2:7" x14ac:dyDescent="0.25">
      <c r="B40" s="31"/>
      <c r="C40" s="17"/>
      <c r="D40" s="31" t="s">
        <v>34</v>
      </c>
      <c r="E40" s="26" t="s">
        <v>33</v>
      </c>
      <c r="F40" s="8"/>
      <c r="G40" s="62"/>
    </row>
    <row r="41" spans="2:7" x14ac:dyDescent="0.25">
      <c r="B41" s="31"/>
      <c r="C41" s="16"/>
      <c r="D41" s="31" t="s">
        <v>49</v>
      </c>
      <c r="E41" s="26" t="s">
        <v>48</v>
      </c>
      <c r="F41" s="8"/>
      <c r="G41" s="62"/>
    </row>
    <row r="42" spans="2:7" x14ac:dyDescent="0.25">
      <c r="B42" s="31"/>
      <c r="C42" s="16"/>
      <c r="D42" s="31" t="s">
        <v>37</v>
      </c>
      <c r="E42" s="26" t="s">
        <v>36</v>
      </c>
      <c r="F42" s="8"/>
      <c r="G42" s="62"/>
    </row>
    <row r="43" spans="2:7" x14ac:dyDescent="0.25">
      <c r="B43" s="32"/>
      <c r="C43" s="44"/>
      <c r="D43" s="32" t="s">
        <v>39</v>
      </c>
      <c r="E43" s="28" t="s">
        <v>38</v>
      </c>
      <c r="F43" s="33"/>
      <c r="G43" s="65"/>
    </row>
    <row r="47" spans="2:7" ht="23.4" x14ac:dyDescent="0.25">
      <c r="B47" s="51" t="s">
        <v>141</v>
      </c>
    </row>
    <row r="49" spans="2:7" x14ac:dyDescent="0.25">
      <c r="B49" s="297" t="s">
        <v>246</v>
      </c>
      <c r="C49" s="298"/>
      <c r="D49" s="298"/>
      <c r="E49" s="299"/>
      <c r="F49" s="124" t="s">
        <v>247</v>
      </c>
      <c r="G49" s="125"/>
    </row>
    <row r="50" spans="2:7" ht="27.6" x14ac:dyDescent="0.25">
      <c r="B50" s="54" t="s">
        <v>50</v>
      </c>
      <c r="C50" s="46" t="s">
        <v>51</v>
      </c>
      <c r="D50" s="37" t="s">
        <v>52</v>
      </c>
      <c r="E50" s="38" t="s">
        <v>53</v>
      </c>
      <c r="F50" s="19" t="s">
        <v>54</v>
      </c>
      <c r="G50" s="63" t="s">
        <v>51</v>
      </c>
    </row>
    <row r="51" spans="2:7" x14ac:dyDescent="0.25">
      <c r="B51" s="31" t="s">
        <v>87</v>
      </c>
      <c r="C51" s="47">
        <v>10</v>
      </c>
      <c r="D51" s="31" t="s">
        <v>9</v>
      </c>
      <c r="E51" s="26" t="s">
        <v>8</v>
      </c>
      <c r="F51" s="41" t="s">
        <v>61</v>
      </c>
      <c r="G51" s="25">
        <v>1</v>
      </c>
    </row>
    <row r="52" spans="2:7" x14ac:dyDescent="0.25">
      <c r="B52" s="31" t="s">
        <v>82</v>
      </c>
      <c r="C52" s="48">
        <v>20</v>
      </c>
      <c r="D52" s="31" t="s">
        <v>12</v>
      </c>
      <c r="E52" s="26" t="s">
        <v>11</v>
      </c>
      <c r="F52" s="8" t="s">
        <v>60</v>
      </c>
      <c r="G52" s="26">
        <v>2</v>
      </c>
    </row>
    <row r="53" spans="2:7" x14ac:dyDescent="0.25">
      <c r="B53" s="31" t="s">
        <v>83</v>
      </c>
      <c r="C53" s="48">
        <v>30</v>
      </c>
      <c r="D53" s="31" t="s">
        <v>72</v>
      </c>
      <c r="E53" s="26" t="s">
        <v>17</v>
      </c>
      <c r="F53" s="8" t="s">
        <v>59</v>
      </c>
      <c r="G53" s="26">
        <v>4</v>
      </c>
    </row>
    <row r="54" spans="2:7" x14ac:dyDescent="0.25">
      <c r="B54" s="31" t="s">
        <v>88</v>
      </c>
      <c r="C54" s="48">
        <v>40</v>
      </c>
      <c r="D54" s="31" t="s">
        <v>74</v>
      </c>
      <c r="E54" s="26" t="s">
        <v>73</v>
      </c>
      <c r="F54" s="8" t="s">
        <v>58</v>
      </c>
      <c r="G54" s="26">
        <v>7</v>
      </c>
    </row>
    <row r="55" spans="2:7" x14ac:dyDescent="0.25">
      <c r="B55" s="31" t="s">
        <v>66</v>
      </c>
      <c r="C55" s="48">
        <v>50</v>
      </c>
      <c r="D55" s="31" t="s">
        <v>76</v>
      </c>
      <c r="E55" s="26" t="s">
        <v>75</v>
      </c>
      <c r="F55" s="8" t="s">
        <v>57</v>
      </c>
      <c r="G55" s="26">
        <v>8</v>
      </c>
    </row>
    <row r="56" spans="2:7" x14ac:dyDescent="0.25">
      <c r="B56" s="31" t="s">
        <v>89</v>
      </c>
      <c r="C56" s="48">
        <v>60</v>
      </c>
      <c r="D56" s="31" t="s">
        <v>78</v>
      </c>
      <c r="E56" s="26" t="s">
        <v>77</v>
      </c>
      <c r="F56" s="36" t="s">
        <v>56</v>
      </c>
      <c r="G56" s="30">
        <v>9</v>
      </c>
    </row>
    <row r="57" spans="2:7" x14ac:dyDescent="0.25">
      <c r="B57" s="31" t="s">
        <v>62</v>
      </c>
      <c r="C57" s="49">
        <v>70</v>
      </c>
      <c r="D57" s="31" t="s">
        <v>79</v>
      </c>
      <c r="E57" s="26" t="s">
        <v>21</v>
      </c>
      <c r="F57" s="8"/>
      <c r="G57" s="62"/>
    </row>
    <row r="58" spans="2:7" x14ac:dyDescent="0.25">
      <c r="B58" s="31" t="s">
        <v>63</v>
      </c>
      <c r="C58" s="48">
        <v>80</v>
      </c>
      <c r="D58" s="31" t="s">
        <v>25</v>
      </c>
      <c r="E58" s="26" t="s">
        <v>24</v>
      </c>
      <c r="F58" s="18"/>
      <c r="G58" s="64"/>
    </row>
    <row r="59" spans="2:7" x14ac:dyDescent="0.25">
      <c r="B59" s="31" t="s">
        <v>84</v>
      </c>
      <c r="C59" s="48">
        <v>90</v>
      </c>
      <c r="D59" s="31" t="s">
        <v>81</v>
      </c>
      <c r="E59" s="26" t="s">
        <v>80</v>
      </c>
      <c r="F59" s="8"/>
      <c r="G59" s="62"/>
    </row>
    <row r="60" spans="2:7" x14ac:dyDescent="0.25">
      <c r="B60" s="31" t="s">
        <v>64</v>
      </c>
      <c r="C60" s="5">
        <v>100</v>
      </c>
      <c r="D60" s="31" t="s">
        <v>28</v>
      </c>
      <c r="E60" s="26" t="s">
        <v>27</v>
      </c>
      <c r="F60" s="8"/>
      <c r="G60" s="62"/>
    </row>
    <row r="61" spans="2:7" x14ac:dyDescent="0.25">
      <c r="B61" s="31" t="s">
        <v>85</v>
      </c>
      <c r="C61" s="48">
        <v>110</v>
      </c>
      <c r="D61" s="31" t="s">
        <v>31</v>
      </c>
      <c r="E61" s="26" t="s">
        <v>30</v>
      </c>
      <c r="F61" s="8"/>
      <c r="G61" s="62"/>
    </row>
    <row r="62" spans="2:7" x14ac:dyDescent="0.25">
      <c r="B62" s="29" t="s">
        <v>86</v>
      </c>
      <c r="C62" s="10">
        <v>120</v>
      </c>
      <c r="D62" s="31" t="s">
        <v>34</v>
      </c>
      <c r="E62" s="26" t="s">
        <v>33</v>
      </c>
      <c r="F62" s="8"/>
      <c r="G62" s="62"/>
    </row>
    <row r="63" spans="2:7" x14ac:dyDescent="0.25">
      <c r="B63" s="31"/>
      <c r="C63" s="48"/>
      <c r="D63" s="31" t="s">
        <v>49</v>
      </c>
      <c r="E63" s="26" t="s">
        <v>48</v>
      </c>
      <c r="F63" s="8"/>
      <c r="G63" s="62"/>
    </row>
    <row r="64" spans="2:7" x14ac:dyDescent="0.25">
      <c r="B64" s="31"/>
      <c r="C64" s="16"/>
      <c r="D64" s="31" t="s">
        <v>37</v>
      </c>
      <c r="E64" s="26" t="s">
        <v>36</v>
      </c>
      <c r="F64" s="8"/>
      <c r="G64" s="62"/>
    </row>
    <row r="65" spans="2:7" x14ac:dyDescent="0.25">
      <c r="B65" s="32"/>
      <c r="C65" s="44"/>
      <c r="D65" s="32" t="s">
        <v>39</v>
      </c>
      <c r="E65" s="28" t="s">
        <v>38</v>
      </c>
      <c r="F65" s="33"/>
      <c r="G65" s="65"/>
    </row>
    <row r="69" spans="2:7" ht="23.4" x14ac:dyDescent="0.25">
      <c r="B69" s="51" t="s">
        <v>142</v>
      </c>
    </row>
    <row r="71" spans="2:7" x14ac:dyDescent="0.25">
      <c r="B71" s="297" t="s">
        <v>248</v>
      </c>
      <c r="C71" s="298"/>
      <c r="D71" s="298"/>
      <c r="E71" s="299"/>
      <c r="F71" s="124" t="s">
        <v>249</v>
      </c>
      <c r="G71" s="125"/>
    </row>
    <row r="72" spans="2:7" ht="27.6" x14ac:dyDescent="0.25">
      <c r="B72" s="54" t="s">
        <v>50</v>
      </c>
      <c r="C72" s="46" t="s">
        <v>51</v>
      </c>
      <c r="D72" s="37" t="s">
        <v>52</v>
      </c>
      <c r="E72" s="38" t="s">
        <v>53</v>
      </c>
      <c r="F72" s="19" t="s">
        <v>54</v>
      </c>
      <c r="G72" s="63" t="s">
        <v>51</v>
      </c>
    </row>
    <row r="73" spans="2:7" x14ac:dyDescent="0.25">
      <c r="B73" s="31" t="s">
        <v>10</v>
      </c>
      <c r="C73" s="47">
        <v>10</v>
      </c>
      <c r="D73" s="31" t="s">
        <v>9</v>
      </c>
      <c r="E73" s="26" t="s">
        <v>8</v>
      </c>
      <c r="F73" s="41" t="s">
        <v>61</v>
      </c>
      <c r="G73" s="25">
        <v>1</v>
      </c>
    </row>
    <row r="74" spans="2:7" x14ac:dyDescent="0.25">
      <c r="B74" s="31" t="s">
        <v>96</v>
      </c>
      <c r="C74" s="48">
        <v>20</v>
      </c>
      <c r="D74" s="31" t="s">
        <v>12</v>
      </c>
      <c r="E74" s="26" t="s">
        <v>11</v>
      </c>
      <c r="F74" s="8" t="s">
        <v>60</v>
      </c>
      <c r="G74" s="26">
        <v>2</v>
      </c>
    </row>
    <row r="75" spans="2:7" x14ac:dyDescent="0.25">
      <c r="B75" s="31" t="s">
        <v>90</v>
      </c>
      <c r="C75" s="48">
        <v>30</v>
      </c>
      <c r="D75" s="31" t="s">
        <v>15</v>
      </c>
      <c r="E75" s="26" t="s">
        <v>14</v>
      </c>
      <c r="F75" s="8" t="s">
        <v>59</v>
      </c>
      <c r="G75" s="26">
        <v>4</v>
      </c>
    </row>
    <row r="76" spans="2:7" x14ac:dyDescent="0.25">
      <c r="B76" s="31" t="s">
        <v>97</v>
      </c>
      <c r="C76" s="48">
        <v>40</v>
      </c>
      <c r="D76" s="31" t="s">
        <v>72</v>
      </c>
      <c r="E76" s="26" t="s">
        <v>17</v>
      </c>
      <c r="F76" s="8" t="s">
        <v>58</v>
      </c>
      <c r="G76" s="26">
        <v>7</v>
      </c>
    </row>
    <row r="77" spans="2:7" x14ac:dyDescent="0.25">
      <c r="B77" s="31" t="s">
        <v>98</v>
      </c>
      <c r="C77" s="48">
        <v>50</v>
      </c>
      <c r="D77" s="31" t="s">
        <v>79</v>
      </c>
      <c r="E77" s="26" t="s">
        <v>21</v>
      </c>
      <c r="F77" s="8" t="s">
        <v>57</v>
      </c>
      <c r="G77" s="26">
        <v>8</v>
      </c>
    </row>
    <row r="78" spans="2:7" x14ac:dyDescent="0.25">
      <c r="B78" s="31" t="s">
        <v>99</v>
      </c>
      <c r="C78" s="48">
        <v>60</v>
      </c>
      <c r="D78" s="31" t="s">
        <v>25</v>
      </c>
      <c r="E78" s="26" t="s">
        <v>24</v>
      </c>
      <c r="F78" s="36" t="s">
        <v>56</v>
      </c>
      <c r="G78" s="30">
        <v>9</v>
      </c>
    </row>
    <row r="79" spans="2:7" x14ac:dyDescent="0.25">
      <c r="B79" s="31" t="s">
        <v>94</v>
      </c>
      <c r="C79" s="49">
        <v>70</v>
      </c>
      <c r="D79" s="31" t="s">
        <v>28</v>
      </c>
      <c r="E79" s="26" t="s">
        <v>27</v>
      </c>
      <c r="F79" s="8"/>
      <c r="G79" s="62"/>
    </row>
    <row r="80" spans="2:7" x14ac:dyDescent="0.25">
      <c r="B80" s="31" t="s">
        <v>95</v>
      </c>
      <c r="C80" s="48">
        <v>80</v>
      </c>
      <c r="D80" s="31" t="s">
        <v>31</v>
      </c>
      <c r="E80" s="26" t="s">
        <v>30</v>
      </c>
      <c r="F80" s="18"/>
      <c r="G80" s="64"/>
    </row>
    <row r="81" spans="2:7" x14ac:dyDescent="0.25">
      <c r="B81" s="31" t="s">
        <v>91</v>
      </c>
      <c r="C81" s="48">
        <v>90</v>
      </c>
      <c r="D81" s="31" t="s">
        <v>34</v>
      </c>
      <c r="E81" s="26" t="s">
        <v>33</v>
      </c>
      <c r="F81" s="8"/>
      <c r="G81" s="62"/>
    </row>
    <row r="82" spans="2:7" x14ac:dyDescent="0.25">
      <c r="B82" s="31" t="s">
        <v>92</v>
      </c>
      <c r="C82" s="5">
        <v>100</v>
      </c>
      <c r="D82" s="31" t="s">
        <v>37</v>
      </c>
      <c r="E82" s="26" t="s">
        <v>36</v>
      </c>
      <c r="F82" s="8"/>
      <c r="G82" s="62"/>
    </row>
    <row r="83" spans="2:7" x14ac:dyDescent="0.25">
      <c r="B83" s="29" t="s">
        <v>93</v>
      </c>
      <c r="C83" s="10">
        <v>110</v>
      </c>
      <c r="D83" s="31" t="s">
        <v>39</v>
      </c>
      <c r="E83" s="26" t="s">
        <v>38</v>
      </c>
      <c r="F83" s="8"/>
      <c r="G83" s="62"/>
    </row>
    <row r="84" spans="2:7" x14ac:dyDescent="0.25">
      <c r="B84" s="31"/>
      <c r="C84" s="5"/>
      <c r="D84" s="31" t="s">
        <v>43</v>
      </c>
      <c r="E84" s="26" t="s">
        <v>42</v>
      </c>
      <c r="F84" s="8"/>
      <c r="G84" s="62"/>
    </row>
    <row r="85" spans="2:7" x14ac:dyDescent="0.25">
      <c r="B85" s="31"/>
      <c r="C85" s="48"/>
      <c r="D85" s="31" t="s">
        <v>45</v>
      </c>
      <c r="E85" s="26" t="s">
        <v>44</v>
      </c>
      <c r="F85" s="8"/>
      <c r="G85" s="62"/>
    </row>
    <row r="86" spans="2:7" x14ac:dyDescent="0.25">
      <c r="B86" s="32"/>
      <c r="C86" s="44"/>
      <c r="D86" s="32" t="s">
        <v>49</v>
      </c>
      <c r="E86" s="28" t="s">
        <v>48</v>
      </c>
      <c r="F86" s="33"/>
      <c r="G86" s="65"/>
    </row>
    <row r="90" spans="2:7" ht="23.4" x14ac:dyDescent="0.25">
      <c r="B90" s="51" t="s">
        <v>143</v>
      </c>
    </row>
    <row r="92" spans="2:7" x14ac:dyDescent="0.25">
      <c r="B92" s="297" t="s">
        <v>250</v>
      </c>
      <c r="C92" s="298"/>
      <c r="D92" s="298"/>
      <c r="E92" s="299"/>
      <c r="F92" s="124" t="s">
        <v>251</v>
      </c>
      <c r="G92" s="125"/>
    </row>
    <row r="93" spans="2:7" ht="27.6" x14ac:dyDescent="0.25">
      <c r="B93" s="54" t="s">
        <v>50</v>
      </c>
      <c r="C93" s="20" t="s">
        <v>51</v>
      </c>
      <c r="D93" s="19" t="s">
        <v>52</v>
      </c>
      <c r="E93" s="11" t="s">
        <v>53</v>
      </c>
      <c r="F93" s="12" t="s">
        <v>54</v>
      </c>
      <c r="G93" s="63" t="s">
        <v>51</v>
      </c>
    </row>
    <row r="94" spans="2:7" x14ac:dyDescent="0.25">
      <c r="B94" s="55" t="s">
        <v>68</v>
      </c>
      <c r="C94" s="21">
        <v>10</v>
      </c>
      <c r="D94" s="8" t="s">
        <v>72</v>
      </c>
      <c r="E94" s="5" t="s">
        <v>17</v>
      </c>
      <c r="F94" s="13" t="s">
        <v>61</v>
      </c>
      <c r="G94" s="25">
        <v>1</v>
      </c>
    </row>
    <row r="95" spans="2:7" x14ac:dyDescent="0.25">
      <c r="B95" s="29" t="s">
        <v>100</v>
      </c>
      <c r="C95" s="30">
        <v>20</v>
      </c>
      <c r="D95" s="8" t="s">
        <v>37</v>
      </c>
      <c r="E95" s="5" t="s">
        <v>36</v>
      </c>
      <c r="F95" s="14" t="s">
        <v>58</v>
      </c>
      <c r="G95" s="26">
        <v>7</v>
      </c>
    </row>
    <row r="96" spans="2:7" x14ac:dyDescent="0.25">
      <c r="B96" s="31"/>
      <c r="C96" s="22"/>
      <c r="D96" s="8" t="s">
        <v>43</v>
      </c>
      <c r="E96" s="5" t="s">
        <v>42</v>
      </c>
      <c r="F96" s="15" t="s">
        <v>56</v>
      </c>
      <c r="G96" s="30">
        <v>9</v>
      </c>
    </row>
    <row r="97" spans="2:7" x14ac:dyDescent="0.25">
      <c r="B97" s="31"/>
      <c r="C97" s="22"/>
      <c r="D97" s="8" t="s">
        <v>41</v>
      </c>
      <c r="E97" s="5" t="s">
        <v>40</v>
      </c>
      <c r="F97" s="14"/>
      <c r="G97" s="26"/>
    </row>
    <row r="98" spans="2:7" x14ac:dyDescent="0.25">
      <c r="B98" s="32"/>
      <c r="C98" s="24"/>
      <c r="D98" s="33" t="s">
        <v>49</v>
      </c>
      <c r="E98" s="34" t="s">
        <v>48</v>
      </c>
      <c r="F98" s="35"/>
      <c r="G98" s="28"/>
    </row>
    <row r="102" spans="2:7" ht="23.4" x14ac:dyDescent="0.25">
      <c r="B102" s="51" t="s">
        <v>144</v>
      </c>
    </row>
    <row r="104" spans="2:7" x14ac:dyDescent="0.25">
      <c r="B104" s="297" t="s">
        <v>252</v>
      </c>
      <c r="C104" s="298"/>
      <c r="D104" s="298"/>
      <c r="E104" s="299"/>
      <c r="F104" s="124" t="s">
        <v>253</v>
      </c>
      <c r="G104" s="125"/>
    </row>
    <row r="105" spans="2:7" ht="27.6" x14ac:dyDescent="0.25">
      <c r="B105" s="54" t="s">
        <v>50</v>
      </c>
      <c r="C105" s="20" t="s">
        <v>51</v>
      </c>
      <c r="D105" s="37" t="s">
        <v>52</v>
      </c>
      <c r="E105" s="38" t="s">
        <v>53</v>
      </c>
      <c r="F105" s="57" t="s">
        <v>54</v>
      </c>
      <c r="G105" s="61" t="s">
        <v>51</v>
      </c>
    </row>
    <row r="106" spans="2:7" x14ac:dyDescent="0.25">
      <c r="B106" s="31" t="s">
        <v>101</v>
      </c>
      <c r="C106" s="21">
        <v>10</v>
      </c>
      <c r="D106" s="31" t="s">
        <v>72</v>
      </c>
      <c r="E106" s="26" t="s">
        <v>17</v>
      </c>
      <c r="F106" s="41" t="s">
        <v>61</v>
      </c>
      <c r="G106" s="25">
        <v>1</v>
      </c>
    </row>
    <row r="107" spans="2:7" x14ac:dyDescent="0.25">
      <c r="B107" s="31" t="s">
        <v>102</v>
      </c>
      <c r="C107" s="22">
        <v>20</v>
      </c>
      <c r="D107" s="31" t="s">
        <v>25</v>
      </c>
      <c r="E107" s="26" t="s">
        <v>24</v>
      </c>
      <c r="F107" s="8" t="s">
        <v>58</v>
      </c>
      <c r="G107" s="26">
        <v>7</v>
      </c>
    </row>
    <row r="108" spans="2:7" x14ac:dyDescent="0.25">
      <c r="B108" s="31" t="s">
        <v>103</v>
      </c>
      <c r="C108" s="22">
        <v>30</v>
      </c>
      <c r="D108" s="31" t="s">
        <v>39</v>
      </c>
      <c r="E108" s="26" t="s">
        <v>38</v>
      </c>
      <c r="F108" s="33" t="s">
        <v>56</v>
      </c>
      <c r="G108" s="28">
        <v>9</v>
      </c>
    </row>
    <row r="109" spans="2:7" x14ac:dyDescent="0.25">
      <c r="B109" s="31" t="s">
        <v>104</v>
      </c>
      <c r="C109" s="22">
        <v>40</v>
      </c>
      <c r="D109" s="31" t="s">
        <v>28</v>
      </c>
      <c r="E109" s="26" t="s">
        <v>27</v>
      </c>
      <c r="F109" s="8"/>
      <c r="G109" s="23"/>
    </row>
    <row r="110" spans="2:7" x14ac:dyDescent="0.25">
      <c r="B110" s="31" t="s">
        <v>105</v>
      </c>
      <c r="C110" s="22">
        <v>50</v>
      </c>
      <c r="D110" s="31" t="s">
        <v>37</v>
      </c>
      <c r="E110" s="26" t="s">
        <v>36</v>
      </c>
      <c r="F110" s="8"/>
      <c r="G110" s="23"/>
    </row>
    <row r="111" spans="2:7" x14ac:dyDescent="0.25">
      <c r="B111" s="31"/>
      <c r="C111" s="22"/>
      <c r="D111" s="31" t="s">
        <v>43</v>
      </c>
      <c r="E111" s="26" t="s">
        <v>42</v>
      </c>
      <c r="F111" s="8"/>
      <c r="G111" s="23"/>
    </row>
    <row r="112" spans="2:7" x14ac:dyDescent="0.25">
      <c r="B112" s="31"/>
      <c r="C112" s="23"/>
      <c r="D112" s="31" t="s">
        <v>41</v>
      </c>
      <c r="E112" s="26" t="s">
        <v>40</v>
      </c>
      <c r="F112" s="8"/>
      <c r="G112" s="23"/>
    </row>
    <row r="113" spans="2:7" x14ac:dyDescent="0.25">
      <c r="B113" s="32"/>
      <c r="C113" s="24"/>
      <c r="D113" s="32" t="s">
        <v>49</v>
      </c>
      <c r="E113" s="28" t="s">
        <v>48</v>
      </c>
      <c r="F113" s="56"/>
      <c r="G113" s="24"/>
    </row>
    <row r="117" spans="2:7" ht="23.4" x14ac:dyDescent="0.25">
      <c r="B117" s="51" t="s">
        <v>335</v>
      </c>
    </row>
    <row r="119" spans="2:7" x14ac:dyDescent="0.25">
      <c r="B119" s="297" t="s">
        <v>254</v>
      </c>
      <c r="C119" s="298"/>
      <c r="D119" s="298"/>
      <c r="E119" s="299"/>
      <c r="F119" s="124" t="s">
        <v>255</v>
      </c>
      <c r="G119" s="125"/>
    </row>
    <row r="120" spans="2:7" ht="27.6" x14ac:dyDescent="0.25">
      <c r="B120" s="54" t="s">
        <v>50</v>
      </c>
      <c r="C120" s="20" t="s">
        <v>51</v>
      </c>
      <c r="D120" s="37" t="s">
        <v>52</v>
      </c>
      <c r="E120" s="38" t="s">
        <v>53</v>
      </c>
      <c r="F120" s="37" t="s">
        <v>54</v>
      </c>
      <c r="G120" s="61" t="s">
        <v>51</v>
      </c>
    </row>
    <row r="121" spans="2:7" x14ac:dyDescent="0.25">
      <c r="B121" s="31" t="s">
        <v>106</v>
      </c>
      <c r="C121" s="22">
        <v>10</v>
      </c>
      <c r="D121" s="31" t="s">
        <v>9</v>
      </c>
      <c r="E121" s="26" t="s">
        <v>8</v>
      </c>
      <c r="F121" s="31" t="s">
        <v>61</v>
      </c>
      <c r="G121" s="22">
        <v>1</v>
      </c>
    </row>
    <row r="122" spans="2:7" x14ac:dyDescent="0.25">
      <c r="B122" s="31" t="s">
        <v>107</v>
      </c>
      <c r="C122" s="22">
        <v>20</v>
      </c>
      <c r="D122" s="31" t="s">
        <v>12</v>
      </c>
      <c r="E122" s="26" t="s">
        <v>11</v>
      </c>
      <c r="F122" s="31" t="s">
        <v>60</v>
      </c>
      <c r="G122" s="22">
        <v>2</v>
      </c>
    </row>
    <row r="123" spans="2:7" x14ac:dyDescent="0.25">
      <c r="B123" s="31" t="s">
        <v>108</v>
      </c>
      <c r="C123" s="22">
        <v>30</v>
      </c>
      <c r="D123" s="31" t="s">
        <v>117</v>
      </c>
      <c r="E123" s="26" t="s">
        <v>116</v>
      </c>
      <c r="F123" s="31" t="s">
        <v>59</v>
      </c>
      <c r="G123" s="22">
        <v>4</v>
      </c>
    </row>
    <row r="124" spans="2:7" x14ac:dyDescent="0.25">
      <c r="B124" s="31" t="s">
        <v>109</v>
      </c>
      <c r="C124" s="22">
        <v>40</v>
      </c>
      <c r="D124" s="31" t="s">
        <v>72</v>
      </c>
      <c r="E124" s="26" t="s">
        <v>17</v>
      </c>
      <c r="F124" s="31" t="s">
        <v>58</v>
      </c>
      <c r="G124" s="22">
        <v>7</v>
      </c>
    </row>
    <row r="125" spans="2:7" x14ac:dyDescent="0.25">
      <c r="B125" s="31" t="s">
        <v>110</v>
      </c>
      <c r="C125" s="22">
        <v>50</v>
      </c>
      <c r="D125" s="31" t="s">
        <v>119</v>
      </c>
      <c r="E125" s="26" t="s">
        <v>118</v>
      </c>
      <c r="F125" s="32" t="s">
        <v>56</v>
      </c>
      <c r="G125" s="24">
        <v>9</v>
      </c>
    </row>
    <row r="126" spans="2:7" x14ac:dyDescent="0.25">
      <c r="B126" s="31" t="s">
        <v>111</v>
      </c>
      <c r="C126" s="22">
        <v>60</v>
      </c>
      <c r="D126" s="31" t="s">
        <v>121</v>
      </c>
      <c r="E126" s="26" t="s">
        <v>120</v>
      </c>
      <c r="F126" s="18"/>
      <c r="G126" s="64"/>
    </row>
    <row r="127" spans="2:7" x14ac:dyDescent="0.25">
      <c r="B127" s="31" t="s">
        <v>112</v>
      </c>
      <c r="C127" s="22">
        <v>70</v>
      </c>
      <c r="D127" s="31" t="s">
        <v>123</v>
      </c>
      <c r="E127" s="26" t="s">
        <v>122</v>
      </c>
      <c r="F127" s="8"/>
      <c r="G127" s="62"/>
    </row>
    <row r="128" spans="2:7" x14ac:dyDescent="0.25">
      <c r="B128" s="31" t="s">
        <v>113</v>
      </c>
      <c r="C128" s="22">
        <v>80</v>
      </c>
      <c r="D128" s="31" t="s">
        <v>125</v>
      </c>
      <c r="E128" s="26" t="s">
        <v>124</v>
      </c>
      <c r="F128" s="18"/>
      <c r="G128" s="64"/>
    </row>
    <row r="129" spans="2:7" x14ac:dyDescent="0.25">
      <c r="B129" s="31" t="s">
        <v>114</v>
      </c>
      <c r="C129" s="22">
        <v>90</v>
      </c>
      <c r="D129" s="31" t="s">
        <v>25</v>
      </c>
      <c r="E129" s="26" t="s">
        <v>24</v>
      </c>
      <c r="F129" s="8"/>
      <c r="G129" s="62"/>
    </row>
    <row r="130" spans="2:7" x14ac:dyDescent="0.25">
      <c r="B130" s="31" t="s">
        <v>115</v>
      </c>
      <c r="C130" s="22">
        <v>100</v>
      </c>
      <c r="D130" s="31" t="s">
        <v>31</v>
      </c>
      <c r="E130" s="26" t="s">
        <v>30</v>
      </c>
      <c r="F130" s="8"/>
      <c r="G130" s="62"/>
    </row>
    <row r="131" spans="2:7" x14ac:dyDescent="0.25">
      <c r="B131" s="31"/>
      <c r="C131" s="22"/>
      <c r="D131" s="31" t="s">
        <v>28</v>
      </c>
      <c r="E131" s="26" t="s">
        <v>27</v>
      </c>
      <c r="F131" s="8"/>
      <c r="G131" s="62"/>
    </row>
    <row r="132" spans="2:7" x14ac:dyDescent="0.25">
      <c r="B132" s="31"/>
      <c r="C132" s="22"/>
      <c r="D132" s="31" t="s">
        <v>127</v>
      </c>
      <c r="E132" s="26" t="s">
        <v>126</v>
      </c>
      <c r="F132" s="8"/>
      <c r="G132" s="62"/>
    </row>
    <row r="133" spans="2:7" x14ac:dyDescent="0.25">
      <c r="B133" s="31"/>
      <c r="C133" s="22"/>
      <c r="D133" s="31" t="s">
        <v>39</v>
      </c>
      <c r="E133" s="26" t="s">
        <v>38</v>
      </c>
      <c r="F133" s="8"/>
      <c r="G133" s="62"/>
    </row>
    <row r="134" spans="2:7" x14ac:dyDescent="0.25">
      <c r="B134" s="32"/>
      <c r="C134" s="24"/>
      <c r="D134" s="32" t="s">
        <v>49</v>
      </c>
      <c r="E134" s="28" t="s">
        <v>48</v>
      </c>
      <c r="F134" s="33"/>
      <c r="G134" s="65"/>
    </row>
    <row r="135" spans="2:7" ht="14.4" x14ac:dyDescent="0.3">
      <c r="B135" s="1"/>
      <c r="C135" s="1"/>
      <c r="D135" s="1"/>
      <c r="E135" s="1"/>
      <c r="F135" s="1"/>
      <c r="G135" s="1"/>
    </row>
    <row r="136" spans="2:7" ht="14.4" x14ac:dyDescent="0.3">
      <c r="B136" s="1"/>
      <c r="C136" s="1"/>
      <c r="D136" s="1"/>
      <c r="E136" s="1"/>
      <c r="F136" s="1"/>
      <c r="G136" s="1"/>
    </row>
    <row r="137" spans="2:7" ht="14.4" x14ac:dyDescent="0.3">
      <c r="B137" s="1"/>
      <c r="C137" s="1"/>
      <c r="D137" s="1"/>
      <c r="E137" s="1"/>
      <c r="F137" s="1"/>
      <c r="G137" s="1"/>
    </row>
    <row r="138" spans="2:7" ht="14.4" x14ac:dyDescent="0.3">
      <c r="B138" s="1"/>
      <c r="C138" s="1"/>
      <c r="D138" s="1"/>
      <c r="E138" s="1"/>
      <c r="F138" s="1"/>
      <c r="G138" s="1"/>
    </row>
    <row r="139" spans="2:7" ht="14.4" x14ac:dyDescent="0.3">
      <c r="B139" s="1"/>
      <c r="C139" s="1"/>
      <c r="D139" s="1"/>
      <c r="E139" s="1"/>
      <c r="F139" s="1"/>
      <c r="G139" s="1"/>
    </row>
    <row r="140" spans="2:7" ht="14.4" x14ac:dyDescent="0.3">
      <c r="B140" s="1"/>
      <c r="C140" s="1"/>
      <c r="D140" s="1"/>
      <c r="E140" s="1"/>
      <c r="F140" s="1"/>
      <c r="G140" s="1"/>
    </row>
    <row r="141" spans="2:7" ht="14.4" x14ac:dyDescent="0.3">
      <c r="B141" s="1"/>
      <c r="C141" s="1"/>
      <c r="D141" s="1"/>
      <c r="E141" s="1"/>
      <c r="F141" s="1"/>
      <c r="G141" s="1"/>
    </row>
    <row r="142" spans="2:7" ht="14.4" x14ac:dyDescent="0.3">
      <c r="B142" s="1"/>
      <c r="C142" s="1"/>
      <c r="D142" s="1"/>
      <c r="E142" s="1"/>
      <c r="F142" s="1"/>
      <c r="G142" s="1"/>
    </row>
    <row r="143" spans="2:7" ht="14.4" x14ac:dyDescent="0.3">
      <c r="B143" s="1"/>
      <c r="C143" s="1"/>
      <c r="D143" s="1"/>
      <c r="E143" s="1"/>
      <c r="F143" s="1"/>
      <c r="G143" s="1"/>
    </row>
    <row r="144" spans="2:7" ht="14.4" x14ac:dyDescent="0.3">
      <c r="B144" s="1"/>
      <c r="C144" s="1"/>
      <c r="D144" s="1"/>
      <c r="E144" s="1"/>
      <c r="F144" s="1"/>
      <c r="G144" s="1"/>
    </row>
    <row r="145" spans="2:7" ht="14.4" x14ac:dyDescent="0.3">
      <c r="B145" s="1"/>
      <c r="C145" s="1"/>
      <c r="D145" s="1"/>
      <c r="E145" s="1"/>
      <c r="F145" s="1"/>
      <c r="G145" s="1"/>
    </row>
    <row r="146" spans="2:7" ht="14.4" x14ac:dyDescent="0.3">
      <c r="B146" s="1"/>
      <c r="C146" s="1"/>
      <c r="D146" s="1"/>
      <c r="E146" s="1"/>
      <c r="F146" s="1"/>
      <c r="G146" s="1"/>
    </row>
    <row r="150" spans="2:7" x14ac:dyDescent="0.25">
      <c r="B150" s="3"/>
    </row>
    <row r="152" spans="2:7" x14ac:dyDescent="0.25">
      <c r="B152" s="3"/>
    </row>
    <row r="153" spans="2:7" x14ac:dyDescent="0.25">
      <c r="B153" s="3"/>
    </row>
    <row r="154" spans="2:7" x14ac:dyDescent="0.25">
      <c r="B154" s="3"/>
    </row>
    <row r="155" spans="2:7" x14ac:dyDescent="0.25">
      <c r="B155" s="3"/>
    </row>
    <row r="156" spans="2:7" x14ac:dyDescent="0.25">
      <c r="B156" s="3"/>
    </row>
    <row r="157" spans="2:7" x14ac:dyDescent="0.25">
      <c r="B157" s="3"/>
    </row>
    <row r="158" spans="2:7" x14ac:dyDescent="0.25">
      <c r="B158" s="3"/>
    </row>
    <row r="159" spans="2:7" x14ac:dyDescent="0.25">
      <c r="B159" s="3"/>
    </row>
    <row r="160" spans="2:7" x14ac:dyDescent="0.25">
      <c r="B160" s="3"/>
    </row>
    <row r="161" spans="2:2" x14ac:dyDescent="0.25">
      <c r="B161" s="3"/>
    </row>
    <row r="162" spans="2:2" x14ac:dyDescent="0.25">
      <c r="B162" s="3"/>
    </row>
    <row r="163" spans="2:2" x14ac:dyDescent="0.25">
      <c r="B163" s="3"/>
    </row>
    <row r="164" spans="2:2" x14ac:dyDescent="0.25">
      <c r="B164" s="3"/>
    </row>
    <row r="165" spans="2:2" x14ac:dyDescent="0.25">
      <c r="B165" s="3"/>
    </row>
    <row r="166" spans="2:2" x14ac:dyDescent="0.25">
      <c r="B166" s="3"/>
    </row>
    <row r="167" spans="2:2" x14ac:dyDescent="0.25">
      <c r="B167" s="3"/>
    </row>
  </sheetData>
  <sortState xmlns:xlrd2="http://schemas.microsoft.com/office/spreadsheetml/2017/richdata2" ref="I155:J158">
    <sortCondition ref="I154:I158"/>
  </sortState>
  <mergeCells count="7">
    <mergeCell ref="B104:E104"/>
    <mergeCell ref="B119:E119"/>
    <mergeCell ref="B5:E5"/>
    <mergeCell ref="B27:E27"/>
    <mergeCell ref="B49:E49"/>
    <mergeCell ref="B71:E71"/>
    <mergeCell ref="B92:E92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3AADD-51EC-4826-899C-0176000ABCAB}">
  <dimension ref="A1:G116"/>
  <sheetViews>
    <sheetView zoomScale="85" zoomScaleNormal="90" workbookViewId="0">
      <selection activeCell="B105" sqref="B105:G116"/>
    </sheetView>
  </sheetViews>
  <sheetFormatPr baseColWidth="10" defaultColWidth="11.21875" defaultRowHeight="14.4" x14ac:dyDescent="0.3"/>
  <cols>
    <col min="1" max="1" width="11.21875" style="1"/>
    <col min="2" max="2" width="46.21875" style="1" customWidth="1"/>
    <col min="3" max="3" width="5.44140625" style="1" customWidth="1"/>
    <col min="4" max="4" width="28.33203125" style="1" customWidth="1"/>
    <col min="5" max="5" width="8" style="1" customWidth="1"/>
    <col min="6" max="6" width="18.44140625" style="1" bestFit="1" customWidth="1"/>
    <col min="7" max="7" width="4.77734375" style="1" customWidth="1"/>
    <col min="8" max="8" width="11.21875" style="1"/>
    <col min="9" max="9" width="12.5546875" style="1" customWidth="1"/>
    <col min="10" max="10" width="19.109375" style="1" customWidth="1"/>
    <col min="11" max="11" width="19.21875" style="1" customWidth="1"/>
    <col min="12" max="12" width="9.5546875" style="1" customWidth="1"/>
    <col min="13" max="13" width="13.109375" style="1" bestFit="1" customWidth="1"/>
    <col min="14" max="14" width="19.109375" style="1" customWidth="1"/>
    <col min="15" max="15" width="11.21875" style="1"/>
    <col min="16" max="16" width="19.21875" style="1" customWidth="1"/>
    <col min="17" max="17" width="11.6640625" style="1" customWidth="1"/>
    <col min="18" max="18" width="13.109375" style="1" bestFit="1" customWidth="1"/>
    <col min="19" max="19" width="19.109375" style="1" customWidth="1"/>
    <col min="20" max="16384" width="11.21875" style="1"/>
  </cols>
  <sheetData>
    <row r="1" spans="1:7" x14ac:dyDescent="0.3">
      <c r="A1" s="3"/>
      <c r="B1" s="4"/>
      <c r="C1" s="3"/>
      <c r="D1" s="3"/>
      <c r="E1" s="3"/>
      <c r="F1" s="3"/>
      <c r="G1" s="3"/>
    </row>
    <row r="2" spans="1:7" x14ac:dyDescent="0.3">
      <c r="A2" s="3"/>
      <c r="B2" s="4"/>
      <c r="C2" s="3"/>
      <c r="D2" s="3"/>
      <c r="E2" s="3"/>
      <c r="F2" s="3"/>
      <c r="G2" s="3"/>
    </row>
    <row r="3" spans="1:7" ht="23.4" x14ac:dyDescent="0.3">
      <c r="A3" s="3"/>
      <c r="B3" s="51" t="s">
        <v>145</v>
      </c>
      <c r="C3" s="3"/>
      <c r="D3" s="3"/>
      <c r="E3" s="3"/>
      <c r="F3" s="3"/>
      <c r="G3" s="3"/>
    </row>
    <row r="4" spans="1:7" x14ac:dyDescent="0.3">
      <c r="A4" s="3"/>
      <c r="B4" s="4"/>
      <c r="C4" s="3"/>
      <c r="D4" s="3"/>
      <c r="E4" s="3"/>
      <c r="F4" s="3"/>
      <c r="G4" s="3"/>
    </row>
    <row r="5" spans="1:7" x14ac:dyDescent="0.3">
      <c r="A5" s="3"/>
      <c r="B5" s="297" t="s">
        <v>256</v>
      </c>
      <c r="C5" s="298"/>
      <c r="D5" s="298"/>
      <c r="E5" s="299"/>
      <c r="F5" s="124" t="s">
        <v>257</v>
      </c>
      <c r="G5" s="125"/>
    </row>
    <row r="6" spans="1:7" ht="27.6" x14ac:dyDescent="0.3">
      <c r="A6" s="3"/>
      <c r="B6" s="58" t="s">
        <v>50</v>
      </c>
      <c r="C6" s="61" t="s">
        <v>51</v>
      </c>
      <c r="D6" s="57" t="s">
        <v>52</v>
      </c>
      <c r="E6" s="38" t="s">
        <v>53</v>
      </c>
      <c r="F6" s="19" t="s">
        <v>54</v>
      </c>
      <c r="G6" s="63" t="s">
        <v>51</v>
      </c>
    </row>
    <row r="7" spans="1:7" x14ac:dyDescent="0.3">
      <c r="A7" s="4"/>
      <c r="B7" s="42" t="s">
        <v>130</v>
      </c>
      <c r="C7" s="25">
        <v>10</v>
      </c>
      <c r="D7" s="8" t="s">
        <v>9</v>
      </c>
      <c r="E7" s="26" t="s">
        <v>8</v>
      </c>
      <c r="F7" s="41" t="s">
        <v>61</v>
      </c>
      <c r="G7" s="25">
        <v>1</v>
      </c>
    </row>
    <row r="8" spans="1:7" x14ac:dyDescent="0.3">
      <c r="A8" s="4"/>
      <c r="B8" s="31" t="s">
        <v>131</v>
      </c>
      <c r="C8" s="26">
        <v>20</v>
      </c>
      <c r="D8" s="8" t="s">
        <v>12</v>
      </c>
      <c r="E8" s="26" t="s">
        <v>11</v>
      </c>
      <c r="F8" s="8" t="s">
        <v>60</v>
      </c>
      <c r="G8" s="26">
        <v>2</v>
      </c>
    </row>
    <row r="9" spans="1:7" x14ac:dyDescent="0.3">
      <c r="A9" s="4"/>
      <c r="B9" s="31" t="s">
        <v>132</v>
      </c>
      <c r="C9" s="26">
        <v>30</v>
      </c>
      <c r="D9" s="8" t="s">
        <v>72</v>
      </c>
      <c r="E9" s="26" t="s">
        <v>17</v>
      </c>
      <c r="F9" s="8" t="s">
        <v>58</v>
      </c>
      <c r="G9" s="26">
        <v>7</v>
      </c>
    </row>
    <row r="10" spans="1:7" x14ac:dyDescent="0.3">
      <c r="A10" s="4"/>
      <c r="B10" s="31" t="s">
        <v>133</v>
      </c>
      <c r="C10" s="26">
        <v>40</v>
      </c>
      <c r="D10" s="8" t="s">
        <v>15</v>
      </c>
      <c r="E10" s="26" t="s">
        <v>14</v>
      </c>
      <c r="F10" s="8" t="s">
        <v>57</v>
      </c>
      <c r="G10" s="26">
        <v>8</v>
      </c>
    </row>
    <row r="11" spans="1:7" x14ac:dyDescent="0.3">
      <c r="A11" s="4"/>
      <c r="B11" s="31" t="s">
        <v>134</v>
      </c>
      <c r="C11" s="26">
        <v>50</v>
      </c>
      <c r="D11" s="8" t="s">
        <v>123</v>
      </c>
      <c r="E11" s="26" t="s">
        <v>122</v>
      </c>
      <c r="F11" s="36" t="s">
        <v>56</v>
      </c>
      <c r="G11" s="30">
        <v>9</v>
      </c>
    </row>
    <row r="12" spans="1:7" x14ac:dyDescent="0.3">
      <c r="A12" s="4"/>
      <c r="B12" s="31" t="s">
        <v>135</v>
      </c>
      <c r="C12" s="26">
        <v>60</v>
      </c>
      <c r="D12" s="8" t="s">
        <v>28</v>
      </c>
      <c r="E12" s="26" t="s">
        <v>27</v>
      </c>
      <c r="F12" s="8"/>
      <c r="G12" s="62"/>
    </row>
    <row r="13" spans="1:7" x14ac:dyDescent="0.3">
      <c r="A13" s="4"/>
      <c r="B13" s="43" t="s">
        <v>136</v>
      </c>
      <c r="C13" s="27">
        <v>70</v>
      </c>
      <c r="D13" s="33" t="s">
        <v>49</v>
      </c>
      <c r="E13" s="28" t="s">
        <v>48</v>
      </c>
      <c r="F13" s="8"/>
      <c r="G13" s="62"/>
    </row>
    <row r="14" spans="1:7" x14ac:dyDescent="0.3">
      <c r="A14" s="4"/>
      <c r="B14" s="31" t="s">
        <v>137</v>
      </c>
      <c r="C14" s="26">
        <v>80</v>
      </c>
      <c r="D14" s="8"/>
      <c r="E14" s="62"/>
      <c r="F14" s="8"/>
      <c r="G14" s="62"/>
    </row>
    <row r="15" spans="1:7" x14ac:dyDescent="0.3">
      <c r="A15" s="4"/>
      <c r="B15" s="32" t="s">
        <v>138</v>
      </c>
      <c r="C15" s="28">
        <v>90</v>
      </c>
      <c r="D15" s="33"/>
      <c r="E15" s="65"/>
      <c r="F15" s="33"/>
      <c r="G15" s="65"/>
    </row>
    <row r="16" spans="1:7" ht="19.8" customHeight="1" x14ac:dyDescent="0.3">
      <c r="A16" s="4"/>
    </row>
    <row r="17" spans="1:7" x14ac:dyDescent="0.3">
      <c r="A17" s="4"/>
    </row>
    <row r="18" spans="1:7" x14ac:dyDescent="0.3">
      <c r="A18" s="4"/>
    </row>
    <row r="19" spans="1:7" ht="23.4" x14ac:dyDescent="0.3">
      <c r="A19" s="4"/>
      <c r="B19" s="51" t="s">
        <v>146</v>
      </c>
      <c r="C19" s="3"/>
      <c r="D19" s="3"/>
      <c r="E19" s="3"/>
      <c r="F19" s="3"/>
      <c r="G19" s="3"/>
    </row>
    <row r="20" spans="1:7" x14ac:dyDescent="0.3">
      <c r="A20" s="4"/>
      <c r="B20" s="4"/>
      <c r="C20" s="3"/>
      <c r="D20" s="3"/>
      <c r="E20" s="3"/>
      <c r="F20" s="3"/>
      <c r="G20" s="3"/>
    </row>
    <row r="21" spans="1:7" x14ac:dyDescent="0.3">
      <c r="A21" s="4"/>
      <c r="B21" s="297" t="s">
        <v>258</v>
      </c>
      <c r="C21" s="298"/>
      <c r="D21" s="298"/>
      <c r="E21" s="299"/>
      <c r="F21" s="124" t="s">
        <v>259</v>
      </c>
      <c r="G21" s="125"/>
    </row>
    <row r="22" spans="1:7" ht="27.6" x14ac:dyDescent="0.3">
      <c r="A22" s="4"/>
      <c r="B22" s="58" t="s">
        <v>50</v>
      </c>
      <c r="C22" s="61" t="s">
        <v>51</v>
      </c>
      <c r="D22" s="57" t="s">
        <v>52</v>
      </c>
      <c r="E22" s="38" t="s">
        <v>53</v>
      </c>
      <c r="F22" s="19" t="s">
        <v>54</v>
      </c>
      <c r="G22" s="63" t="s">
        <v>51</v>
      </c>
    </row>
    <row r="23" spans="1:7" x14ac:dyDescent="0.3">
      <c r="B23" s="42" t="s">
        <v>10</v>
      </c>
      <c r="C23" s="25">
        <v>10</v>
      </c>
      <c r="D23" s="8" t="s">
        <v>12</v>
      </c>
      <c r="E23" s="26" t="s">
        <v>11</v>
      </c>
      <c r="F23" s="41" t="s">
        <v>61</v>
      </c>
      <c r="G23" s="25">
        <v>1</v>
      </c>
    </row>
    <row r="24" spans="1:7" x14ac:dyDescent="0.3">
      <c r="B24" s="31" t="s">
        <v>16</v>
      </c>
      <c r="C24" s="26">
        <v>20</v>
      </c>
      <c r="D24" s="8" t="s">
        <v>79</v>
      </c>
      <c r="E24" s="26" t="s">
        <v>21</v>
      </c>
      <c r="F24" s="8" t="s">
        <v>60</v>
      </c>
      <c r="G24" s="26">
        <v>2</v>
      </c>
    </row>
    <row r="25" spans="1:7" x14ac:dyDescent="0.3">
      <c r="B25" s="31" t="s">
        <v>13</v>
      </c>
      <c r="C25" s="26">
        <v>30</v>
      </c>
      <c r="D25" s="8" t="s">
        <v>28</v>
      </c>
      <c r="E25" s="26" t="s">
        <v>27</v>
      </c>
      <c r="F25" s="8" t="s">
        <v>59</v>
      </c>
      <c r="G25" s="26">
        <v>4</v>
      </c>
    </row>
    <row r="26" spans="1:7" x14ac:dyDescent="0.3">
      <c r="B26" s="31" t="s">
        <v>147</v>
      </c>
      <c r="C26" s="26">
        <v>40</v>
      </c>
      <c r="D26" s="8" t="s">
        <v>15</v>
      </c>
      <c r="E26" s="26" t="s">
        <v>14</v>
      </c>
      <c r="F26" s="8" t="s">
        <v>58</v>
      </c>
      <c r="G26" s="26">
        <v>7</v>
      </c>
    </row>
    <row r="27" spans="1:7" x14ac:dyDescent="0.3">
      <c r="B27" s="31" t="s">
        <v>148</v>
      </c>
      <c r="C27" s="26">
        <v>50</v>
      </c>
      <c r="D27" s="8" t="s">
        <v>25</v>
      </c>
      <c r="E27" s="26" t="s">
        <v>24</v>
      </c>
      <c r="F27" s="8" t="s">
        <v>57</v>
      </c>
      <c r="G27" s="26">
        <v>8</v>
      </c>
    </row>
    <row r="28" spans="1:7" x14ac:dyDescent="0.3">
      <c r="B28" s="31" t="s">
        <v>149</v>
      </c>
      <c r="C28" s="26">
        <v>60</v>
      </c>
      <c r="D28" s="8" t="s">
        <v>72</v>
      </c>
      <c r="E28" s="26" t="s">
        <v>17</v>
      </c>
      <c r="F28" s="8" t="s">
        <v>56</v>
      </c>
      <c r="G28" s="26">
        <v>9</v>
      </c>
    </row>
    <row r="29" spans="1:7" x14ac:dyDescent="0.3">
      <c r="B29" s="43" t="s">
        <v>150</v>
      </c>
      <c r="C29" s="27">
        <v>70</v>
      </c>
      <c r="D29" s="8" t="s">
        <v>31</v>
      </c>
      <c r="E29" s="26" t="s">
        <v>30</v>
      </c>
      <c r="F29" s="36" t="s">
        <v>55</v>
      </c>
      <c r="G29" s="30">
        <v>10</v>
      </c>
    </row>
    <row r="30" spans="1:7" x14ac:dyDescent="0.3">
      <c r="B30" s="31" t="s">
        <v>26</v>
      </c>
      <c r="C30" s="26">
        <v>80</v>
      </c>
      <c r="D30" s="8" t="s">
        <v>34</v>
      </c>
      <c r="E30" s="26" t="s">
        <v>33</v>
      </c>
      <c r="F30" s="8"/>
      <c r="G30" s="62"/>
    </row>
    <row r="31" spans="1:7" x14ac:dyDescent="0.3">
      <c r="B31" s="43" t="s">
        <v>151</v>
      </c>
      <c r="C31" s="27">
        <v>90</v>
      </c>
      <c r="D31" s="8" t="s">
        <v>37</v>
      </c>
      <c r="E31" s="26" t="s">
        <v>36</v>
      </c>
      <c r="F31" s="8"/>
      <c r="G31" s="26"/>
    </row>
    <row r="32" spans="1:7" x14ac:dyDescent="0.3">
      <c r="B32" s="43" t="s">
        <v>153</v>
      </c>
      <c r="C32" s="26">
        <v>100</v>
      </c>
      <c r="D32" s="8" t="s">
        <v>39</v>
      </c>
      <c r="E32" s="26" t="s">
        <v>38</v>
      </c>
      <c r="F32" s="8"/>
      <c r="G32" s="26"/>
    </row>
    <row r="33" spans="2:7" x14ac:dyDescent="0.3">
      <c r="B33" s="32" t="s">
        <v>152</v>
      </c>
      <c r="C33" s="30">
        <v>110</v>
      </c>
      <c r="D33" s="8" t="s">
        <v>47</v>
      </c>
      <c r="E33" s="26" t="s">
        <v>46</v>
      </c>
      <c r="F33" s="8"/>
      <c r="G33" s="26"/>
    </row>
    <row r="34" spans="2:7" x14ac:dyDescent="0.3">
      <c r="B34" s="31"/>
      <c r="C34" s="26"/>
      <c r="D34" s="8" t="s">
        <v>43</v>
      </c>
      <c r="E34" s="26" t="s">
        <v>42</v>
      </c>
      <c r="F34" s="8"/>
      <c r="G34" s="26"/>
    </row>
    <row r="35" spans="2:7" x14ac:dyDescent="0.3">
      <c r="B35" s="32"/>
      <c r="C35" s="28"/>
      <c r="D35" s="32" t="s">
        <v>49</v>
      </c>
      <c r="E35" s="28" t="s">
        <v>48</v>
      </c>
      <c r="F35" s="33"/>
      <c r="G35" s="28"/>
    </row>
    <row r="39" spans="2:7" ht="23.4" x14ac:dyDescent="0.3">
      <c r="B39" s="51" t="s">
        <v>336</v>
      </c>
      <c r="C39" s="3"/>
      <c r="D39" s="3"/>
      <c r="E39" s="3"/>
      <c r="F39" s="3"/>
      <c r="G39" s="3"/>
    </row>
    <row r="40" spans="2:7" x14ac:dyDescent="0.3">
      <c r="B40" s="4"/>
      <c r="C40" s="3"/>
      <c r="D40" s="3"/>
      <c r="E40" s="3"/>
      <c r="F40" s="3"/>
      <c r="G40" s="3"/>
    </row>
    <row r="41" spans="2:7" x14ac:dyDescent="0.3">
      <c r="B41" s="297" t="s">
        <v>260</v>
      </c>
      <c r="C41" s="298"/>
      <c r="D41" s="298"/>
      <c r="E41" s="299"/>
      <c r="F41" s="124" t="s">
        <v>261</v>
      </c>
      <c r="G41" s="125"/>
    </row>
    <row r="42" spans="2:7" ht="27.6" x14ac:dyDescent="0.3">
      <c r="B42" s="58" t="s">
        <v>50</v>
      </c>
      <c r="C42" s="61" t="s">
        <v>51</v>
      </c>
      <c r="D42" s="57" t="s">
        <v>52</v>
      </c>
      <c r="E42" s="38" t="s">
        <v>53</v>
      </c>
      <c r="F42" s="19" t="s">
        <v>54</v>
      </c>
      <c r="G42" s="63" t="s">
        <v>51</v>
      </c>
    </row>
    <row r="43" spans="2:7" x14ac:dyDescent="0.3">
      <c r="B43" s="31" t="s">
        <v>106</v>
      </c>
      <c r="C43" s="25">
        <v>10</v>
      </c>
      <c r="D43" s="8" t="s">
        <v>12</v>
      </c>
      <c r="E43" s="26" t="s">
        <v>11</v>
      </c>
      <c r="F43" s="41" t="s">
        <v>61</v>
      </c>
      <c r="G43" s="25">
        <v>1</v>
      </c>
    </row>
    <row r="44" spans="2:7" x14ac:dyDescent="0.3">
      <c r="B44" s="31" t="s">
        <v>154</v>
      </c>
      <c r="C44" s="26">
        <v>20</v>
      </c>
      <c r="D44" s="8" t="s">
        <v>72</v>
      </c>
      <c r="E44" s="26" t="s">
        <v>17</v>
      </c>
      <c r="F44" s="8" t="s">
        <v>60</v>
      </c>
      <c r="G44" s="26">
        <v>2</v>
      </c>
    </row>
    <row r="45" spans="2:7" x14ac:dyDescent="0.3">
      <c r="B45" s="31" t="s">
        <v>155</v>
      </c>
      <c r="C45" s="26">
        <v>30</v>
      </c>
      <c r="D45" s="8" t="s">
        <v>119</v>
      </c>
      <c r="E45" s="26" t="s">
        <v>118</v>
      </c>
      <c r="F45" s="8" t="s">
        <v>59</v>
      </c>
      <c r="G45" s="26">
        <v>4</v>
      </c>
    </row>
    <row r="46" spans="2:7" x14ac:dyDescent="0.3">
      <c r="B46" s="31" t="s">
        <v>156</v>
      </c>
      <c r="C46" s="26">
        <v>40</v>
      </c>
      <c r="D46" s="8" t="s">
        <v>25</v>
      </c>
      <c r="E46" s="26" t="s">
        <v>24</v>
      </c>
      <c r="F46" s="8" t="s">
        <v>58</v>
      </c>
      <c r="G46" s="26">
        <v>7</v>
      </c>
    </row>
    <row r="47" spans="2:7" x14ac:dyDescent="0.3">
      <c r="B47" s="31" t="s">
        <v>157</v>
      </c>
      <c r="C47" s="26">
        <v>50</v>
      </c>
      <c r="D47" s="8" t="s">
        <v>121</v>
      </c>
      <c r="E47" s="26" t="s">
        <v>120</v>
      </c>
      <c r="F47" s="36" t="s">
        <v>56</v>
      </c>
      <c r="G47" s="30">
        <v>9</v>
      </c>
    </row>
    <row r="48" spans="2:7" x14ac:dyDescent="0.3">
      <c r="B48" s="31" t="s">
        <v>158</v>
      </c>
      <c r="C48" s="26">
        <v>60</v>
      </c>
      <c r="D48" s="8" t="s">
        <v>125</v>
      </c>
      <c r="E48" s="26" t="s">
        <v>124</v>
      </c>
      <c r="F48" s="8"/>
      <c r="G48" s="26"/>
    </row>
    <row r="49" spans="2:7" x14ac:dyDescent="0.3">
      <c r="B49" s="31" t="s">
        <v>159</v>
      </c>
      <c r="C49" s="27">
        <v>70</v>
      </c>
      <c r="D49" s="8" t="s">
        <v>39</v>
      </c>
      <c r="E49" s="26" t="s">
        <v>38</v>
      </c>
      <c r="F49" s="8"/>
      <c r="G49" s="26"/>
    </row>
    <row r="50" spans="2:7" x14ac:dyDescent="0.3">
      <c r="B50" s="31" t="s">
        <v>160</v>
      </c>
      <c r="C50" s="26">
        <v>80</v>
      </c>
      <c r="D50" s="8" t="s">
        <v>28</v>
      </c>
      <c r="E50" s="26" t="s">
        <v>27</v>
      </c>
      <c r="F50" s="8"/>
      <c r="G50" s="26"/>
    </row>
    <row r="51" spans="2:7" x14ac:dyDescent="0.3">
      <c r="B51" s="31" t="s">
        <v>161</v>
      </c>
      <c r="C51" s="27">
        <v>90</v>
      </c>
      <c r="D51" s="8" t="s">
        <v>31</v>
      </c>
      <c r="E51" s="26" t="s">
        <v>30</v>
      </c>
      <c r="F51" s="8"/>
      <c r="G51" s="26"/>
    </row>
    <row r="52" spans="2:7" x14ac:dyDescent="0.3">
      <c r="B52" s="31" t="s">
        <v>162</v>
      </c>
      <c r="C52" s="26">
        <v>100</v>
      </c>
      <c r="D52" s="32" t="s">
        <v>49</v>
      </c>
      <c r="E52" s="28" t="s">
        <v>48</v>
      </c>
      <c r="F52" s="8"/>
      <c r="G52" s="26"/>
    </row>
    <row r="53" spans="2:7" x14ac:dyDescent="0.3">
      <c r="B53" s="32" t="s">
        <v>163</v>
      </c>
      <c r="C53" s="28">
        <v>110</v>
      </c>
      <c r="D53" s="33"/>
      <c r="E53" s="28"/>
      <c r="F53" s="33"/>
      <c r="G53" s="28"/>
    </row>
    <row r="59" spans="2:7" ht="23.4" x14ac:dyDescent="0.3">
      <c r="B59" s="51" t="s">
        <v>337</v>
      </c>
      <c r="C59" s="3"/>
      <c r="D59" s="3"/>
      <c r="E59" s="3"/>
      <c r="F59" s="3"/>
      <c r="G59" s="3"/>
    </row>
    <row r="60" spans="2:7" x14ac:dyDescent="0.3">
      <c r="B60" s="4"/>
      <c r="C60" s="3"/>
      <c r="D60" s="3"/>
      <c r="E60" s="3"/>
      <c r="F60" s="3"/>
      <c r="G60" s="3"/>
    </row>
    <row r="61" spans="2:7" x14ac:dyDescent="0.3">
      <c r="B61" s="297" t="s">
        <v>262</v>
      </c>
      <c r="C61" s="298"/>
      <c r="D61" s="298"/>
      <c r="E61" s="299"/>
      <c r="F61" s="124" t="s">
        <v>263</v>
      </c>
      <c r="G61" s="125"/>
    </row>
    <row r="62" spans="2:7" ht="27.6" x14ac:dyDescent="0.3">
      <c r="B62" s="58" t="s">
        <v>50</v>
      </c>
      <c r="C62" s="61" t="s">
        <v>51</v>
      </c>
      <c r="D62" s="57" t="s">
        <v>52</v>
      </c>
      <c r="E62" s="38" t="s">
        <v>53</v>
      </c>
      <c r="F62" s="19" t="s">
        <v>54</v>
      </c>
      <c r="G62" s="63" t="s">
        <v>51</v>
      </c>
    </row>
    <row r="63" spans="2:7" x14ac:dyDescent="0.3">
      <c r="B63" s="31" t="s">
        <v>164</v>
      </c>
      <c r="C63" s="25">
        <v>10</v>
      </c>
      <c r="D63" s="8" t="s">
        <v>28</v>
      </c>
      <c r="E63" s="26" t="s">
        <v>27</v>
      </c>
      <c r="F63" s="41" t="s">
        <v>61</v>
      </c>
      <c r="G63" s="25">
        <v>1</v>
      </c>
    </row>
    <row r="64" spans="2:7" x14ac:dyDescent="0.3">
      <c r="B64" s="31" t="s">
        <v>166</v>
      </c>
      <c r="C64" s="26">
        <v>20</v>
      </c>
      <c r="D64" s="8" t="s">
        <v>15</v>
      </c>
      <c r="E64" s="26" t="s">
        <v>14</v>
      </c>
      <c r="F64" s="8" t="s">
        <v>58</v>
      </c>
      <c r="G64" s="26">
        <v>7</v>
      </c>
    </row>
    <row r="65" spans="2:7" x14ac:dyDescent="0.3">
      <c r="B65" s="32" t="s">
        <v>165</v>
      </c>
      <c r="C65" s="30">
        <v>30</v>
      </c>
      <c r="D65" s="8" t="s">
        <v>37</v>
      </c>
      <c r="E65" s="26" t="s">
        <v>36</v>
      </c>
      <c r="F65" s="8" t="s">
        <v>57</v>
      </c>
      <c r="G65" s="26">
        <v>8</v>
      </c>
    </row>
    <row r="66" spans="2:7" x14ac:dyDescent="0.3">
      <c r="B66" s="31"/>
      <c r="C66" s="26"/>
      <c r="D66" s="8" t="s">
        <v>25</v>
      </c>
      <c r="E66" s="26" t="s">
        <v>24</v>
      </c>
      <c r="F66" s="36" t="s">
        <v>56</v>
      </c>
      <c r="G66" s="30">
        <v>9</v>
      </c>
    </row>
    <row r="67" spans="2:7" x14ac:dyDescent="0.3">
      <c r="B67" s="31"/>
      <c r="C67" s="26"/>
      <c r="D67" s="8" t="s">
        <v>72</v>
      </c>
      <c r="E67" s="26" t="s">
        <v>17</v>
      </c>
      <c r="F67" s="8"/>
      <c r="G67" s="26"/>
    </row>
    <row r="68" spans="2:7" x14ac:dyDescent="0.3">
      <c r="B68" s="31"/>
      <c r="C68" s="26"/>
      <c r="D68" s="8" t="s">
        <v>39</v>
      </c>
      <c r="E68" s="26" t="s">
        <v>38</v>
      </c>
      <c r="F68" s="8"/>
      <c r="G68" s="26"/>
    </row>
    <row r="69" spans="2:7" x14ac:dyDescent="0.3">
      <c r="B69" s="32"/>
      <c r="C69" s="28"/>
      <c r="D69" s="32" t="s">
        <v>49</v>
      </c>
      <c r="E69" s="28" t="s">
        <v>48</v>
      </c>
      <c r="F69" s="33"/>
      <c r="G69" s="28"/>
    </row>
    <row r="73" spans="2:7" ht="23.4" x14ac:dyDescent="0.3">
      <c r="B73" s="51" t="s">
        <v>338</v>
      </c>
      <c r="C73" s="3"/>
      <c r="D73" s="3"/>
      <c r="E73" s="3"/>
      <c r="F73" s="3"/>
      <c r="G73" s="3"/>
    </row>
    <row r="74" spans="2:7" x14ac:dyDescent="0.3">
      <c r="B74" s="4"/>
      <c r="C74" s="3"/>
      <c r="D74" s="3"/>
      <c r="E74" s="3"/>
      <c r="F74" s="3"/>
      <c r="G74" s="3"/>
    </row>
    <row r="75" spans="2:7" x14ac:dyDescent="0.3">
      <c r="B75" s="297" t="s">
        <v>264</v>
      </c>
      <c r="C75" s="298"/>
      <c r="D75" s="298"/>
      <c r="E75" s="299"/>
      <c r="F75" s="124" t="s">
        <v>267</v>
      </c>
      <c r="G75" s="125"/>
    </row>
    <row r="76" spans="2:7" ht="27.6" x14ac:dyDescent="0.3">
      <c r="B76" s="58" t="s">
        <v>50</v>
      </c>
      <c r="C76" s="61" t="s">
        <v>51</v>
      </c>
      <c r="D76" s="57" t="s">
        <v>52</v>
      </c>
      <c r="E76" s="38" t="s">
        <v>53</v>
      </c>
      <c r="F76" s="19" t="s">
        <v>54</v>
      </c>
      <c r="G76" s="63" t="s">
        <v>51</v>
      </c>
    </row>
    <row r="77" spans="2:7" x14ac:dyDescent="0.3">
      <c r="B77" s="31" t="s">
        <v>167</v>
      </c>
      <c r="C77" s="26">
        <v>10</v>
      </c>
      <c r="D77" s="8" t="s">
        <v>28</v>
      </c>
      <c r="E77" s="26" t="s">
        <v>27</v>
      </c>
      <c r="F77" s="41" t="s">
        <v>61</v>
      </c>
      <c r="G77" s="25">
        <v>1</v>
      </c>
    </row>
    <row r="78" spans="2:7" x14ac:dyDescent="0.3">
      <c r="B78" s="31" t="s">
        <v>168</v>
      </c>
      <c r="C78" s="26">
        <v>20</v>
      </c>
      <c r="D78" s="8" t="s">
        <v>37</v>
      </c>
      <c r="E78" s="26" t="s">
        <v>36</v>
      </c>
      <c r="F78" s="8" t="s">
        <v>58</v>
      </c>
      <c r="G78" s="26">
        <v>7</v>
      </c>
    </row>
    <row r="79" spans="2:7" x14ac:dyDescent="0.3">
      <c r="B79" s="31" t="s">
        <v>172</v>
      </c>
      <c r="C79" s="26">
        <v>30</v>
      </c>
      <c r="D79" s="8" t="s">
        <v>25</v>
      </c>
      <c r="E79" s="26" t="s">
        <v>24</v>
      </c>
      <c r="F79" s="8" t="s">
        <v>57</v>
      </c>
      <c r="G79" s="26">
        <v>8</v>
      </c>
    </row>
    <row r="80" spans="2:7" x14ac:dyDescent="0.3">
      <c r="B80" s="31" t="s">
        <v>169</v>
      </c>
      <c r="C80" s="26">
        <v>40</v>
      </c>
      <c r="D80" s="8" t="s">
        <v>72</v>
      </c>
      <c r="E80" s="26" t="s">
        <v>17</v>
      </c>
      <c r="F80" s="36" t="s">
        <v>56</v>
      </c>
      <c r="G80" s="30">
        <v>9</v>
      </c>
    </row>
    <row r="81" spans="2:7" x14ac:dyDescent="0.3">
      <c r="B81" s="31" t="s">
        <v>170</v>
      </c>
      <c r="C81" s="26">
        <v>50</v>
      </c>
      <c r="D81" s="8" t="s">
        <v>39</v>
      </c>
      <c r="E81" s="26" t="s">
        <v>38</v>
      </c>
      <c r="F81" s="8"/>
      <c r="G81" s="26"/>
    </row>
    <row r="82" spans="2:7" x14ac:dyDescent="0.3">
      <c r="B82" s="32" t="s">
        <v>171</v>
      </c>
      <c r="C82" s="28">
        <v>60</v>
      </c>
      <c r="D82" s="8" t="s">
        <v>12</v>
      </c>
      <c r="E82" s="26" t="s">
        <v>11</v>
      </c>
      <c r="F82" s="8"/>
      <c r="G82" s="26"/>
    </row>
    <row r="83" spans="2:7" x14ac:dyDescent="0.3">
      <c r="B83" s="32"/>
      <c r="C83" s="28"/>
      <c r="D83" s="32" t="s">
        <v>49</v>
      </c>
      <c r="E83" s="28" t="s">
        <v>48</v>
      </c>
      <c r="F83" s="33"/>
      <c r="G83" s="28"/>
    </row>
    <row r="87" spans="2:7" ht="23.4" x14ac:dyDescent="0.3">
      <c r="B87" s="51" t="s">
        <v>179</v>
      </c>
      <c r="C87" s="3"/>
      <c r="D87" s="3"/>
      <c r="E87" s="3"/>
      <c r="F87" s="3"/>
      <c r="G87" s="3"/>
    </row>
    <row r="88" spans="2:7" x14ac:dyDescent="0.3">
      <c r="B88" s="4"/>
      <c r="C88" s="3"/>
      <c r="D88" s="3"/>
      <c r="E88" s="3"/>
      <c r="F88" s="3"/>
      <c r="G88" s="3"/>
    </row>
    <row r="89" spans="2:7" x14ac:dyDescent="0.3">
      <c r="B89" s="297" t="s">
        <v>265</v>
      </c>
      <c r="C89" s="298"/>
      <c r="D89" s="298"/>
      <c r="E89" s="299"/>
      <c r="F89" s="124" t="s">
        <v>266</v>
      </c>
      <c r="G89" s="125"/>
    </row>
    <row r="90" spans="2:7" ht="27.6" x14ac:dyDescent="0.3">
      <c r="B90" s="58" t="s">
        <v>50</v>
      </c>
      <c r="C90" s="61" t="s">
        <v>51</v>
      </c>
      <c r="D90" s="57" t="s">
        <v>52</v>
      </c>
      <c r="E90" s="38" t="s">
        <v>53</v>
      </c>
      <c r="F90" s="19" t="s">
        <v>54</v>
      </c>
      <c r="G90" s="63" t="s">
        <v>51</v>
      </c>
    </row>
    <row r="91" spans="2:7" x14ac:dyDescent="0.3">
      <c r="B91" s="31" t="s">
        <v>106</v>
      </c>
      <c r="C91" s="26">
        <v>10</v>
      </c>
      <c r="D91" s="8" t="s">
        <v>12</v>
      </c>
      <c r="E91" s="26" t="s">
        <v>11</v>
      </c>
      <c r="F91" s="68" t="s">
        <v>61</v>
      </c>
      <c r="G91" s="21">
        <v>1</v>
      </c>
    </row>
    <row r="92" spans="2:7" x14ac:dyDescent="0.3">
      <c r="B92" s="31" t="s">
        <v>90</v>
      </c>
      <c r="C92" s="26">
        <v>20</v>
      </c>
      <c r="D92" s="8" t="s">
        <v>72</v>
      </c>
      <c r="E92" s="26" t="s">
        <v>17</v>
      </c>
      <c r="F92" s="69" t="s">
        <v>60</v>
      </c>
      <c r="G92" s="22">
        <v>2</v>
      </c>
    </row>
    <row r="93" spans="2:7" x14ac:dyDescent="0.3">
      <c r="B93" s="31" t="s">
        <v>173</v>
      </c>
      <c r="C93" s="26">
        <v>30</v>
      </c>
      <c r="D93" s="8" t="s">
        <v>25</v>
      </c>
      <c r="E93" s="26" t="s">
        <v>24</v>
      </c>
      <c r="F93" s="69" t="s">
        <v>59</v>
      </c>
      <c r="G93" s="22">
        <v>4</v>
      </c>
    </row>
    <row r="94" spans="2:7" x14ac:dyDescent="0.3">
      <c r="B94" s="31" t="s">
        <v>156</v>
      </c>
      <c r="C94" s="26">
        <v>40</v>
      </c>
      <c r="D94" s="8" t="s">
        <v>121</v>
      </c>
      <c r="E94" s="26" t="s">
        <v>120</v>
      </c>
      <c r="F94" s="69" t="s">
        <v>177</v>
      </c>
      <c r="G94" s="22">
        <v>5</v>
      </c>
    </row>
    <row r="95" spans="2:7" x14ac:dyDescent="0.3">
      <c r="B95" s="31" t="s">
        <v>174</v>
      </c>
      <c r="C95" s="26">
        <v>50</v>
      </c>
      <c r="D95" s="8" t="s">
        <v>125</v>
      </c>
      <c r="E95" s="26" t="s">
        <v>124</v>
      </c>
      <c r="F95" s="69" t="s">
        <v>178</v>
      </c>
      <c r="G95" s="22">
        <v>6</v>
      </c>
    </row>
    <row r="96" spans="2:7" x14ac:dyDescent="0.3">
      <c r="B96" s="31" t="s">
        <v>175</v>
      </c>
      <c r="C96" s="26">
        <v>60</v>
      </c>
      <c r="D96" s="8" t="s">
        <v>39</v>
      </c>
      <c r="E96" s="26" t="s">
        <v>38</v>
      </c>
      <c r="F96" s="69" t="s">
        <v>58</v>
      </c>
      <c r="G96" s="22">
        <v>7</v>
      </c>
    </row>
    <row r="97" spans="2:7" x14ac:dyDescent="0.3">
      <c r="B97" s="29" t="s">
        <v>176</v>
      </c>
      <c r="C97" s="30">
        <v>70</v>
      </c>
      <c r="D97" s="8" t="s">
        <v>28</v>
      </c>
      <c r="E97" s="26" t="s">
        <v>27</v>
      </c>
      <c r="F97" s="69" t="s">
        <v>57</v>
      </c>
      <c r="G97" s="22">
        <v>8</v>
      </c>
    </row>
    <row r="98" spans="2:7" x14ac:dyDescent="0.3">
      <c r="B98" s="31"/>
      <c r="C98" s="26"/>
      <c r="D98" s="8" t="s">
        <v>31</v>
      </c>
      <c r="E98" s="26" t="s">
        <v>30</v>
      </c>
      <c r="F98" s="70" t="s">
        <v>56</v>
      </c>
      <c r="G98" s="67">
        <v>9</v>
      </c>
    </row>
    <row r="99" spans="2:7" x14ac:dyDescent="0.3">
      <c r="B99" s="32"/>
      <c r="C99" s="28"/>
      <c r="D99" s="32" t="s">
        <v>49</v>
      </c>
      <c r="E99" s="28" t="s">
        <v>48</v>
      </c>
      <c r="F99" s="32"/>
      <c r="G99" s="28"/>
    </row>
    <row r="103" spans="2:7" ht="23.4" x14ac:dyDescent="0.3">
      <c r="B103" s="51" t="s">
        <v>339</v>
      </c>
      <c r="C103" s="3"/>
      <c r="D103" s="3"/>
      <c r="E103" s="3"/>
      <c r="F103" s="3"/>
      <c r="G103" s="3"/>
    </row>
    <row r="104" spans="2:7" x14ac:dyDescent="0.3">
      <c r="B104" s="4"/>
      <c r="C104" s="3"/>
      <c r="D104" s="3"/>
      <c r="E104" s="3"/>
      <c r="F104" s="3"/>
      <c r="G104" s="3"/>
    </row>
    <row r="105" spans="2:7" x14ac:dyDescent="0.3">
      <c r="B105" s="297" t="s">
        <v>268</v>
      </c>
      <c r="C105" s="298"/>
      <c r="D105" s="298"/>
      <c r="E105" s="299"/>
      <c r="F105" s="124" t="s">
        <v>269</v>
      </c>
      <c r="G105" s="125"/>
    </row>
    <row r="106" spans="2:7" ht="27.6" x14ac:dyDescent="0.3">
      <c r="B106" s="58" t="s">
        <v>50</v>
      </c>
      <c r="C106" s="61" t="s">
        <v>51</v>
      </c>
      <c r="D106" s="57" t="s">
        <v>52</v>
      </c>
      <c r="E106" s="38" t="s">
        <v>53</v>
      </c>
      <c r="F106" s="19" t="s">
        <v>54</v>
      </c>
      <c r="G106" s="63" t="s">
        <v>51</v>
      </c>
    </row>
    <row r="107" spans="2:7" x14ac:dyDescent="0.3">
      <c r="B107" s="31" t="s">
        <v>106</v>
      </c>
      <c r="C107" s="26">
        <v>10</v>
      </c>
      <c r="D107" s="8" t="s">
        <v>12</v>
      </c>
      <c r="E107" s="26" t="s">
        <v>11</v>
      </c>
      <c r="F107" s="68" t="s">
        <v>61</v>
      </c>
      <c r="G107" s="21">
        <v>1</v>
      </c>
    </row>
    <row r="108" spans="2:7" x14ac:dyDescent="0.3">
      <c r="B108" s="31" t="s">
        <v>90</v>
      </c>
      <c r="C108" s="26">
        <v>20</v>
      </c>
      <c r="D108" s="8" t="s">
        <v>72</v>
      </c>
      <c r="E108" s="26" t="s">
        <v>17</v>
      </c>
      <c r="F108" s="69" t="s">
        <v>60</v>
      </c>
      <c r="G108" s="22">
        <v>2</v>
      </c>
    </row>
    <row r="109" spans="2:7" x14ac:dyDescent="0.3">
      <c r="B109" s="31" t="s">
        <v>173</v>
      </c>
      <c r="C109" s="26">
        <v>30</v>
      </c>
      <c r="D109" s="8" t="s">
        <v>25</v>
      </c>
      <c r="E109" s="26" t="s">
        <v>24</v>
      </c>
      <c r="F109" s="69" t="s">
        <v>180</v>
      </c>
      <c r="G109" s="22">
        <v>3</v>
      </c>
    </row>
    <row r="110" spans="2:7" x14ac:dyDescent="0.3">
      <c r="B110" s="31" t="s">
        <v>156</v>
      </c>
      <c r="C110" s="26">
        <v>40</v>
      </c>
      <c r="D110" s="8" t="s">
        <v>121</v>
      </c>
      <c r="E110" s="26" t="s">
        <v>120</v>
      </c>
      <c r="F110" s="69" t="s">
        <v>59</v>
      </c>
      <c r="G110" s="22">
        <v>4</v>
      </c>
    </row>
    <row r="111" spans="2:7" x14ac:dyDescent="0.3">
      <c r="B111" s="31" t="s">
        <v>174</v>
      </c>
      <c r="C111" s="26">
        <v>50</v>
      </c>
      <c r="D111" s="8" t="s">
        <v>125</v>
      </c>
      <c r="E111" s="26" t="s">
        <v>124</v>
      </c>
      <c r="F111" s="69" t="s">
        <v>177</v>
      </c>
      <c r="G111" s="22">
        <v>5</v>
      </c>
    </row>
    <row r="112" spans="2:7" x14ac:dyDescent="0.3">
      <c r="B112" s="31" t="s">
        <v>181</v>
      </c>
      <c r="C112" s="26">
        <v>60</v>
      </c>
      <c r="D112" s="8" t="s">
        <v>39</v>
      </c>
      <c r="E112" s="26" t="s">
        <v>38</v>
      </c>
      <c r="F112" s="69" t="s">
        <v>178</v>
      </c>
      <c r="G112" s="22">
        <v>6</v>
      </c>
    </row>
    <row r="113" spans="2:7" x14ac:dyDescent="0.3">
      <c r="B113" s="31" t="s">
        <v>182</v>
      </c>
      <c r="C113" s="26">
        <v>70</v>
      </c>
      <c r="D113" s="8" t="s">
        <v>28</v>
      </c>
      <c r="E113" s="26" t="s">
        <v>27</v>
      </c>
      <c r="F113" s="69" t="s">
        <v>58</v>
      </c>
      <c r="G113" s="22">
        <v>7</v>
      </c>
    </row>
    <row r="114" spans="2:7" x14ac:dyDescent="0.3">
      <c r="B114" s="31" t="s">
        <v>183</v>
      </c>
      <c r="C114" s="26">
        <v>80</v>
      </c>
      <c r="D114" s="8" t="s">
        <v>31</v>
      </c>
      <c r="E114" s="26" t="s">
        <v>30</v>
      </c>
      <c r="F114" s="69" t="s">
        <v>57</v>
      </c>
      <c r="G114" s="22">
        <v>8</v>
      </c>
    </row>
    <row r="115" spans="2:7" x14ac:dyDescent="0.3">
      <c r="B115" s="31" t="s">
        <v>184</v>
      </c>
      <c r="C115" s="26">
        <v>90</v>
      </c>
      <c r="D115" s="43" t="s">
        <v>49</v>
      </c>
      <c r="E115" s="27" t="s">
        <v>48</v>
      </c>
      <c r="F115" s="90" t="s">
        <v>56</v>
      </c>
      <c r="G115" s="23">
        <v>9</v>
      </c>
    </row>
    <row r="116" spans="2:7" x14ac:dyDescent="0.3">
      <c r="B116" s="32" t="s">
        <v>176</v>
      </c>
      <c r="C116" s="34">
        <v>100</v>
      </c>
      <c r="D116" s="91"/>
      <c r="E116" s="91"/>
      <c r="F116" s="91"/>
      <c r="G116" s="92"/>
    </row>
  </sheetData>
  <mergeCells count="7">
    <mergeCell ref="B89:E89"/>
    <mergeCell ref="B105:E105"/>
    <mergeCell ref="B5:E5"/>
    <mergeCell ref="B21:E21"/>
    <mergeCell ref="B41:E41"/>
    <mergeCell ref="B61:E61"/>
    <mergeCell ref="B75:E7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408BF-0355-465D-A259-6405874C9B89}">
  <dimension ref="B3:J115"/>
  <sheetViews>
    <sheetView zoomScale="80" zoomScaleNormal="80" workbookViewId="0">
      <selection activeCell="B105" sqref="B105:G115"/>
    </sheetView>
  </sheetViews>
  <sheetFormatPr baseColWidth="10" defaultRowHeight="13.8" x14ac:dyDescent="0.25"/>
  <cols>
    <col min="1" max="1" width="11.5546875" style="3" customWidth="1"/>
    <col min="2" max="2" width="32.77734375" style="3" customWidth="1"/>
    <col min="3" max="3" width="5.44140625" style="3" customWidth="1"/>
    <col min="4" max="4" width="30.21875" style="3" customWidth="1"/>
    <col min="5" max="5" width="7.88671875" style="3" customWidth="1"/>
    <col min="6" max="6" width="18.109375" style="3" customWidth="1"/>
    <col min="7" max="7" width="5.21875" style="3" customWidth="1"/>
    <col min="8" max="16384" width="11.5546875" style="3"/>
  </cols>
  <sheetData>
    <row r="3" spans="2:7" ht="23.4" x14ac:dyDescent="0.25">
      <c r="B3" s="51" t="s">
        <v>185</v>
      </c>
    </row>
    <row r="4" spans="2:7" x14ac:dyDescent="0.25">
      <c r="B4" s="4"/>
    </row>
    <row r="5" spans="2:7" x14ac:dyDescent="0.25">
      <c r="B5" s="297" t="s">
        <v>265</v>
      </c>
      <c r="C5" s="298"/>
      <c r="D5" s="298"/>
      <c r="E5" s="299"/>
      <c r="F5" s="124" t="s">
        <v>340</v>
      </c>
      <c r="G5" s="125"/>
    </row>
    <row r="6" spans="2:7" ht="27.6" x14ac:dyDescent="0.25">
      <c r="B6" s="71" t="s">
        <v>50</v>
      </c>
      <c r="C6" s="80" t="s">
        <v>51</v>
      </c>
      <c r="D6" s="72" t="s">
        <v>52</v>
      </c>
      <c r="E6" s="73" t="s">
        <v>53</v>
      </c>
      <c r="F6" s="84" t="s">
        <v>54</v>
      </c>
      <c r="G6" s="80" t="s">
        <v>51</v>
      </c>
    </row>
    <row r="7" spans="2:7" x14ac:dyDescent="0.25">
      <c r="B7" s="31" t="s">
        <v>188</v>
      </c>
      <c r="C7" s="26">
        <v>10</v>
      </c>
      <c r="D7" s="31" t="s">
        <v>9</v>
      </c>
      <c r="E7" s="26" t="s">
        <v>8</v>
      </c>
      <c r="F7" s="74" t="s">
        <v>61</v>
      </c>
      <c r="G7" s="26">
        <v>1</v>
      </c>
    </row>
    <row r="8" spans="2:7" x14ac:dyDescent="0.25">
      <c r="B8" s="31" t="s">
        <v>189</v>
      </c>
      <c r="C8" s="26">
        <v>20</v>
      </c>
      <c r="D8" s="31" t="s">
        <v>12</v>
      </c>
      <c r="E8" s="26" t="s">
        <v>11</v>
      </c>
      <c r="F8" s="74" t="s">
        <v>60</v>
      </c>
      <c r="G8" s="26">
        <v>2</v>
      </c>
    </row>
    <row r="9" spans="2:7" x14ac:dyDescent="0.25">
      <c r="B9" s="31" t="s">
        <v>190</v>
      </c>
      <c r="C9" s="26">
        <v>30</v>
      </c>
      <c r="D9" s="31" t="s">
        <v>72</v>
      </c>
      <c r="E9" s="26" t="s">
        <v>17</v>
      </c>
      <c r="F9" s="74" t="s">
        <v>177</v>
      </c>
      <c r="G9" s="26">
        <v>5</v>
      </c>
    </row>
    <row r="10" spans="2:7" x14ac:dyDescent="0.25">
      <c r="B10" s="31" t="s">
        <v>191</v>
      </c>
      <c r="C10" s="26">
        <v>40</v>
      </c>
      <c r="D10" s="31" t="s">
        <v>119</v>
      </c>
      <c r="E10" s="26" t="s">
        <v>118</v>
      </c>
      <c r="F10" s="74" t="s">
        <v>58</v>
      </c>
      <c r="G10" s="26">
        <v>7</v>
      </c>
    </row>
    <row r="11" spans="2:7" x14ac:dyDescent="0.25">
      <c r="B11" s="31" t="s">
        <v>194</v>
      </c>
      <c r="C11" s="26">
        <v>50</v>
      </c>
      <c r="D11" s="31" t="s">
        <v>25</v>
      </c>
      <c r="E11" s="26" t="s">
        <v>24</v>
      </c>
      <c r="F11" s="85" t="s">
        <v>56</v>
      </c>
      <c r="G11" s="28">
        <v>9</v>
      </c>
    </row>
    <row r="12" spans="2:7" x14ac:dyDescent="0.25">
      <c r="B12" s="31" t="s">
        <v>192</v>
      </c>
      <c r="C12" s="26">
        <v>60</v>
      </c>
      <c r="D12" s="31" t="s">
        <v>28</v>
      </c>
      <c r="E12" s="26" t="s">
        <v>27</v>
      </c>
      <c r="F12" s="86"/>
      <c r="G12" s="79"/>
    </row>
    <row r="13" spans="2:7" x14ac:dyDescent="0.25">
      <c r="B13" s="32" t="s">
        <v>193</v>
      </c>
      <c r="C13" s="28">
        <v>70</v>
      </c>
      <c r="D13" s="31" t="s">
        <v>37</v>
      </c>
      <c r="E13" s="26" t="s">
        <v>36</v>
      </c>
      <c r="F13" s="74"/>
      <c r="G13" s="26"/>
    </row>
    <row r="14" spans="2:7" x14ac:dyDescent="0.25">
      <c r="B14" s="89"/>
      <c r="C14" s="60"/>
      <c r="D14" s="31" t="s">
        <v>39</v>
      </c>
      <c r="E14" s="26" t="s">
        <v>38</v>
      </c>
      <c r="F14" s="87"/>
      <c r="G14" s="75"/>
    </row>
    <row r="15" spans="2:7" x14ac:dyDescent="0.25">
      <c r="B15" s="31"/>
      <c r="C15" s="5"/>
      <c r="D15" s="31" t="s">
        <v>187</v>
      </c>
      <c r="E15" s="26" t="s">
        <v>186</v>
      </c>
      <c r="F15" s="8"/>
      <c r="G15" s="26"/>
    </row>
    <row r="16" spans="2:7" x14ac:dyDescent="0.25">
      <c r="B16" s="76"/>
      <c r="C16" s="82"/>
      <c r="D16" s="31" t="s">
        <v>41</v>
      </c>
      <c r="E16" s="26" t="s">
        <v>40</v>
      </c>
      <c r="F16" s="87"/>
      <c r="G16" s="75"/>
    </row>
    <row r="17" spans="2:7" x14ac:dyDescent="0.25">
      <c r="B17" s="76"/>
      <c r="C17" s="82"/>
      <c r="D17" s="31" t="s">
        <v>43</v>
      </c>
      <c r="E17" s="26" t="s">
        <v>42</v>
      </c>
      <c r="F17" s="87"/>
      <c r="G17" s="75"/>
    </row>
    <row r="18" spans="2:7" x14ac:dyDescent="0.25">
      <c r="B18" s="77"/>
      <c r="C18" s="83"/>
      <c r="D18" s="81" t="s">
        <v>49</v>
      </c>
      <c r="E18" s="28" t="s">
        <v>48</v>
      </c>
      <c r="F18" s="88"/>
      <c r="G18" s="78"/>
    </row>
    <row r="22" spans="2:7" ht="23.4" x14ac:dyDescent="0.25">
      <c r="B22" s="51" t="s">
        <v>195</v>
      </c>
    </row>
    <row r="23" spans="2:7" x14ac:dyDescent="0.25">
      <c r="B23" s="4"/>
    </row>
    <row r="24" spans="2:7" x14ac:dyDescent="0.25">
      <c r="B24" s="297" t="s">
        <v>241</v>
      </c>
      <c r="C24" s="298"/>
      <c r="D24" s="298"/>
      <c r="E24" s="299"/>
      <c r="F24" s="124" t="s">
        <v>270</v>
      </c>
      <c r="G24" s="125"/>
    </row>
    <row r="25" spans="2:7" ht="27.6" x14ac:dyDescent="0.25">
      <c r="B25" s="52" t="s">
        <v>50</v>
      </c>
      <c r="C25" s="39" t="s">
        <v>51</v>
      </c>
      <c r="D25" s="37" t="s">
        <v>52</v>
      </c>
      <c r="E25" s="38" t="s">
        <v>53</v>
      </c>
      <c r="F25" s="19" t="s">
        <v>54</v>
      </c>
      <c r="G25" s="63" t="s">
        <v>51</v>
      </c>
    </row>
    <row r="26" spans="2:7" x14ac:dyDescent="0.25">
      <c r="B26" s="42" t="s">
        <v>10</v>
      </c>
      <c r="C26" s="9">
        <v>10</v>
      </c>
      <c r="D26" s="42" t="s">
        <v>9</v>
      </c>
      <c r="E26" s="25" t="s">
        <v>8</v>
      </c>
      <c r="F26" s="41" t="s">
        <v>61</v>
      </c>
      <c r="G26" s="25">
        <v>1</v>
      </c>
    </row>
    <row r="27" spans="2:7" x14ac:dyDescent="0.25">
      <c r="B27" s="31" t="s">
        <v>13</v>
      </c>
      <c r="C27" s="5">
        <v>20</v>
      </c>
      <c r="D27" s="31" t="s">
        <v>12</v>
      </c>
      <c r="E27" s="26" t="s">
        <v>11</v>
      </c>
      <c r="F27" s="8" t="s">
        <v>60</v>
      </c>
      <c r="G27" s="26">
        <v>2</v>
      </c>
    </row>
    <row r="28" spans="2:7" x14ac:dyDescent="0.25">
      <c r="B28" s="31" t="s">
        <v>16</v>
      </c>
      <c r="C28" s="5">
        <v>30</v>
      </c>
      <c r="D28" s="31" t="s">
        <v>15</v>
      </c>
      <c r="E28" s="26" t="s">
        <v>14</v>
      </c>
      <c r="F28" s="8" t="s">
        <v>59</v>
      </c>
      <c r="G28" s="26">
        <v>4</v>
      </c>
    </row>
    <row r="29" spans="2:7" x14ac:dyDescent="0.25">
      <c r="B29" s="31" t="s">
        <v>19</v>
      </c>
      <c r="C29" s="5">
        <v>40</v>
      </c>
      <c r="D29" s="31" t="s">
        <v>18</v>
      </c>
      <c r="E29" s="26" t="s">
        <v>17</v>
      </c>
      <c r="F29" s="8" t="s">
        <v>58</v>
      </c>
      <c r="G29" s="26">
        <v>7</v>
      </c>
    </row>
    <row r="30" spans="2:7" x14ac:dyDescent="0.25">
      <c r="B30" s="31" t="s">
        <v>20</v>
      </c>
      <c r="C30" s="5">
        <v>50</v>
      </c>
      <c r="D30" s="31" t="s">
        <v>22</v>
      </c>
      <c r="E30" s="26" t="s">
        <v>21</v>
      </c>
      <c r="F30" s="8" t="s">
        <v>57</v>
      </c>
      <c r="G30" s="26">
        <v>8</v>
      </c>
    </row>
    <row r="31" spans="2:7" x14ac:dyDescent="0.25">
      <c r="B31" s="31" t="s">
        <v>23</v>
      </c>
      <c r="C31" s="5">
        <v>60</v>
      </c>
      <c r="D31" s="31" t="s">
        <v>25</v>
      </c>
      <c r="E31" s="26" t="s">
        <v>24</v>
      </c>
      <c r="F31" s="8" t="s">
        <v>56</v>
      </c>
      <c r="G31" s="26">
        <v>9</v>
      </c>
    </row>
    <row r="32" spans="2:7" x14ac:dyDescent="0.25">
      <c r="B32" s="43" t="s">
        <v>26</v>
      </c>
      <c r="C32" s="40">
        <v>70</v>
      </c>
      <c r="D32" s="43" t="s">
        <v>28</v>
      </c>
      <c r="E32" s="27" t="s">
        <v>27</v>
      </c>
      <c r="F32" s="36" t="s">
        <v>55</v>
      </c>
      <c r="G32" s="30">
        <v>10</v>
      </c>
    </row>
    <row r="33" spans="2:10" x14ac:dyDescent="0.25">
      <c r="B33" s="31" t="s">
        <v>29</v>
      </c>
      <c r="C33" s="5">
        <v>80</v>
      </c>
      <c r="D33" s="31" t="s">
        <v>31</v>
      </c>
      <c r="E33" s="26" t="s">
        <v>30</v>
      </c>
      <c r="F33" s="18"/>
      <c r="G33" s="64"/>
    </row>
    <row r="34" spans="2:10" x14ac:dyDescent="0.25">
      <c r="B34" s="31" t="s">
        <v>32</v>
      </c>
      <c r="C34" s="5">
        <v>90</v>
      </c>
      <c r="D34" s="31" t="s">
        <v>34</v>
      </c>
      <c r="E34" s="26" t="s">
        <v>33</v>
      </c>
      <c r="F34" s="8"/>
      <c r="G34" s="62"/>
    </row>
    <row r="35" spans="2:10" x14ac:dyDescent="0.25">
      <c r="B35" s="32" t="s">
        <v>35</v>
      </c>
      <c r="C35" s="34">
        <v>100</v>
      </c>
      <c r="D35" s="31" t="s">
        <v>37</v>
      </c>
      <c r="E35" s="26" t="s">
        <v>36</v>
      </c>
      <c r="F35" s="8"/>
      <c r="G35" s="62"/>
    </row>
    <row r="36" spans="2:10" x14ac:dyDescent="0.25">
      <c r="B36" s="45"/>
      <c r="C36" s="6"/>
      <c r="D36" s="31" t="s">
        <v>39</v>
      </c>
      <c r="E36" s="26" t="s">
        <v>38</v>
      </c>
      <c r="F36" s="8"/>
      <c r="G36" s="62"/>
    </row>
    <row r="37" spans="2:10" x14ac:dyDescent="0.25">
      <c r="B37" s="31"/>
      <c r="C37" s="16"/>
      <c r="D37" s="31" t="s">
        <v>43</v>
      </c>
      <c r="E37" s="26" t="s">
        <v>42</v>
      </c>
      <c r="F37" s="8"/>
      <c r="G37" s="62"/>
    </row>
    <row r="38" spans="2:10" x14ac:dyDescent="0.25">
      <c r="B38" s="31"/>
      <c r="C38" s="16"/>
      <c r="D38" s="31" t="s">
        <v>45</v>
      </c>
      <c r="E38" s="26" t="s">
        <v>44</v>
      </c>
      <c r="F38" s="8"/>
      <c r="G38" s="62"/>
    </row>
    <row r="39" spans="2:10" x14ac:dyDescent="0.25">
      <c r="B39" s="31"/>
      <c r="C39" s="16"/>
      <c r="D39" s="31" t="s">
        <v>47</v>
      </c>
      <c r="E39" s="26" t="s">
        <v>46</v>
      </c>
      <c r="F39" s="8"/>
      <c r="G39" s="62"/>
    </row>
    <row r="40" spans="2:10" x14ac:dyDescent="0.25">
      <c r="B40" s="32"/>
      <c r="C40" s="44"/>
      <c r="D40" s="32" t="s">
        <v>49</v>
      </c>
      <c r="E40" s="28" t="s">
        <v>48</v>
      </c>
      <c r="F40" s="33"/>
      <c r="G40" s="65"/>
    </row>
    <row r="44" spans="2:10" ht="23.4" x14ac:dyDescent="0.25">
      <c r="B44" s="51" t="s">
        <v>196</v>
      </c>
    </row>
    <row r="45" spans="2:10" x14ac:dyDescent="0.25">
      <c r="B45" s="4"/>
    </row>
    <row r="46" spans="2:10" x14ac:dyDescent="0.25">
      <c r="B46" s="297" t="s">
        <v>271</v>
      </c>
      <c r="C46" s="298"/>
      <c r="D46" s="298"/>
      <c r="E46" s="299"/>
      <c r="F46" s="124" t="s">
        <v>272</v>
      </c>
      <c r="G46" s="125"/>
    </row>
    <row r="47" spans="2:10" ht="27.6" x14ac:dyDescent="0.25">
      <c r="B47" s="52" t="s">
        <v>50</v>
      </c>
      <c r="C47" s="39" t="s">
        <v>51</v>
      </c>
      <c r="D47" s="37" t="s">
        <v>52</v>
      </c>
      <c r="E47" s="38" t="s">
        <v>53</v>
      </c>
      <c r="F47" s="19" t="s">
        <v>54</v>
      </c>
      <c r="G47" s="63" t="s">
        <v>51</v>
      </c>
    </row>
    <row r="48" spans="2:10" ht="14.4" x14ac:dyDescent="0.3">
      <c r="B48" s="42" t="s">
        <v>193</v>
      </c>
      <c r="C48" s="9">
        <v>10</v>
      </c>
      <c r="D48" s="42" t="s">
        <v>9</v>
      </c>
      <c r="E48" s="25" t="s">
        <v>8</v>
      </c>
      <c r="F48" s="41" t="s">
        <v>61</v>
      </c>
      <c r="G48" s="25">
        <v>1</v>
      </c>
      <c r="J48" s="1"/>
    </row>
    <row r="49" spans="2:7" x14ac:dyDescent="0.25">
      <c r="B49" s="31" t="s">
        <v>199</v>
      </c>
      <c r="C49" s="5">
        <v>20</v>
      </c>
      <c r="D49" s="31" t="s">
        <v>72</v>
      </c>
      <c r="E49" s="26" t="s">
        <v>17</v>
      </c>
      <c r="F49" s="8" t="s">
        <v>60</v>
      </c>
      <c r="G49" s="26">
        <v>2</v>
      </c>
    </row>
    <row r="50" spans="2:7" x14ac:dyDescent="0.25">
      <c r="B50" s="31" t="s">
        <v>200</v>
      </c>
      <c r="C50" s="5">
        <v>30</v>
      </c>
      <c r="D50" s="31" t="s">
        <v>119</v>
      </c>
      <c r="E50" s="26" t="s">
        <v>118</v>
      </c>
      <c r="F50" s="8" t="s">
        <v>59</v>
      </c>
      <c r="G50" s="26">
        <v>4</v>
      </c>
    </row>
    <row r="51" spans="2:7" x14ac:dyDescent="0.25">
      <c r="B51" s="31" t="s">
        <v>201</v>
      </c>
      <c r="C51" s="5">
        <v>40</v>
      </c>
      <c r="D51" s="31" t="s">
        <v>208</v>
      </c>
      <c r="E51" s="26" t="s">
        <v>207</v>
      </c>
      <c r="F51" s="8" t="s">
        <v>178</v>
      </c>
      <c r="G51" s="26">
        <v>6</v>
      </c>
    </row>
    <row r="52" spans="2:7" x14ac:dyDescent="0.25">
      <c r="B52" s="31" t="s">
        <v>202</v>
      </c>
      <c r="C52" s="5">
        <v>50</v>
      </c>
      <c r="D52" s="31" t="s">
        <v>25</v>
      </c>
      <c r="E52" s="26" t="s">
        <v>24</v>
      </c>
      <c r="F52" s="8" t="s">
        <v>58</v>
      </c>
      <c r="G52" s="26">
        <v>7</v>
      </c>
    </row>
    <row r="53" spans="2:7" x14ac:dyDescent="0.25">
      <c r="B53" s="31" t="s">
        <v>203</v>
      </c>
      <c r="C53" s="5">
        <v>60</v>
      </c>
      <c r="D53" s="31" t="s">
        <v>78</v>
      </c>
      <c r="E53" s="26" t="s">
        <v>77</v>
      </c>
      <c r="F53" s="8" t="s">
        <v>57</v>
      </c>
      <c r="G53" s="26">
        <v>8</v>
      </c>
    </row>
    <row r="54" spans="2:7" x14ac:dyDescent="0.25">
      <c r="B54" s="43" t="s">
        <v>204</v>
      </c>
      <c r="C54" s="40">
        <v>70</v>
      </c>
      <c r="D54" s="43" t="s">
        <v>28</v>
      </c>
      <c r="E54" s="27" t="s">
        <v>27</v>
      </c>
      <c r="F54" s="8" t="s">
        <v>56</v>
      </c>
      <c r="G54" s="26">
        <v>9</v>
      </c>
    </row>
    <row r="55" spans="2:7" x14ac:dyDescent="0.25">
      <c r="B55" s="32" t="s">
        <v>205</v>
      </c>
      <c r="C55" s="34">
        <v>80</v>
      </c>
      <c r="D55" s="31" t="s">
        <v>34</v>
      </c>
      <c r="E55" s="26" t="s">
        <v>33</v>
      </c>
      <c r="F55" s="93" t="s">
        <v>55</v>
      </c>
      <c r="G55" s="94">
        <v>10</v>
      </c>
    </row>
    <row r="56" spans="2:7" x14ac:dyDescent="0.25">
      <c r="B56" s="31"/>
      <c r="C56" s="5"/>
      <c r="D56" s="31" t="s">
        <v>37</v>
      </c>
      <c r="E56" s="26" t="s">
        <v>36</v>
      </c>
      <c r="F56" s="8"/>
      <c r="G56" s="62"/>
    </row>
    <row r="57" spans="2:7" x14ac:dyDescent="0.25">
      <c r="B57" s="31"/>
      <c r="C57" s="16"/>
      <c r="D57" s="31" t="s">
        <v>39</v>
      </c>
      <c r="E57" s="26" t="s">
        <v>38</v>
      </c>
      <c r="F57" s="8"/>
      <c r="G57" s="62"/>
    </row>
    <row r="58" spans="2:7" x14ac:dyDescent="0.25">
      <c r="B58" s="45"/>
      <c r="C58" s="6"/>
      <c r="D58" s="31" t="s">
        <v>41</v>
      </c>
      <c r="E58" s="26" t="s">
        <v>40</v>
      </c>
      <c r="F58" s="8"/>
      <c r="G58" s="62"/>
    </row>
    <row r="59" spans="2:7" x14ac:dyDescent="0.25">
      <c r="B59" s="31"/>
      <c r="C59" s="16"/>
      <c r="D59" s="31" t="s">
        <v>43</v>
      </c>
      <c r="E59" s="26" t="s">
        <v>42</v>
      </c>
      <c r="F59" s="8"/>
      <c r="G59" s="62"/>
    </row>
    <row r="60" spans="2:7" x14ac:dyDescent="0.25">
      <c r="B60" s="31"/>
      <c r="C60" s="16"/>
      <c r="D60" s="31" t="s">
        <v>49</v>
      </c>
      <c r="E60" s="26" t="s">
        <v>48</v>
      </c>
      <c r="F60" s="8"/>
      <c r="G60" s="62"/>
    </row>
    <row r="61" spans="2:7" x14ac:dyDescent="0.25">
      <c r="B61" s="31"/>
      <c r="C61" s="16"/>
      <c r="D61" s="31"/>
      <c r="E61" s="26"/>
      <c r="F61" s="8"/>
      <c r="G61" s="62"/>
    </row>
    <row r="62" spans="2:7" x14ac:dyDescent="0.25">
      <c r="B62" s="32"/>
      <c r="C62" s="44"/>
      <c r="D62" s="32"/>
      <c r="E62" s="28"/>
      <c r="F62" s="33"/>
      <c r="G62" s="65"/>
    </row>
    <row r="66" spans="2:7" ht="23.4" x14ac:dyDescent="0.25">
      <c r="B66" s="51" t="s">
        <v>197</v>
      </c>
    </row>
    <row r="67" spans="2:7" x14ac:dyDescent="0.25">
      <c r="B67" s="4"/>
    </row>
    <row r="68" spans="2:7" x14ac:dyDescent="0.25">
      <c r="B68" s="297" t="s">
        <v>273</v>
      </c>
      <c r="C68" s="298"/>
      <c r="D68" s="298"/>
      <c r="E68" s="299"/>
      <c r="F68" s="124" t="s">
        <v>274</v>
      </c>
      <c r="G68" s="125"/>
    </row>
    <row r="69" spans="2:7" ht="27.6" x14ac:dyDescent="0.25">
      <c r="B69" s="58" t="s">
        <v>50</v>
      </c>
      <c r="C69" s="61" t="s">
        <v>51</v>
      </c>
      <c r="D69" s="57" t="s">
        <v>52</v>
      </c>
      <c r="E69" s="38" t="s">
        <v>53</v>
      </c>
      <c r="F69" s="19" t="s">
        <v>54</v>
      </c>
      <c r="G69" s="63" t="s">
        <v>51</v>
      </c>
    </row>
    <row r="70" spans="2:7" x14ac:dyDescent="0.25">
      <c r="B70" s="42" t="s">
        <v>130</v>
      </c>
      <c r="C70" s="25">
        <v>10</v>
      </c>
      <c r="D70" s="8" t="s">
        <v>9</v>
      </c>
      <c r="E70" s="26" t="s">
        <v>8</v>
      </c>
      <c r="F70" s="41" t="s">
        <v>61</v>
      </c>
      <c r="G70" s="25">
        <v>1</v>
      </c>
    </row>
    <row r="71" spans="2:7" x14ac:dyDescent="0.25">
      <c r="B71" s="31" t="s">
        <v>131</v>
      </c>
      <c r="C71" s="26">
        <v>20</v>
      </c>
      <c r="D71" s="8" t="s">
        <v>12</v>
      </c>
      <c r="E71" s="26" t="s">
        <v>11</v>
      </c>
      <c r="F71" s="8" t="s">
        <v>60</v>
      </c>
      <c r="G71" s="26">
        <v>2</v>
      </c>
    </row>
    <row r="72" spans="2:7" x14ac:dyDescent="0.25">
      <c r="B72" s="31" t="s">
        <v>132</v>
      </c>
      <c r="C72" s="26">
        <v>30</v>
      </c>
      <c r="D72" s="8" t="s">
        <v>72</v>
      </c>
      <c r="E72" s="26" t="s">
        <v>17</v>
      </c>
      <c r="F72" s="8" t="s">
        <v>58</v>
      </c>
      <c r="G72" s="26">
        <v>7</v>
      </c>
    </row>
    <row r="73" spans="2:7" x14ac:dyDescent="0.25">
      <c r="B73" s="31" t="s">
        <v>133</v>
      </c>
      <c r="C73" s="26">
        <v>40</v>
      </c>
      <c r="D73" s="8" t="s">
        <v>15</v>
      </c>
      <c r="E73" s="26" t="s">
        <v>14</v>
      </c>
      <c r="F73" s="8" t="s">
        <v>57</v>
      </c>
      <c r="G73" s="26">
        <v>8</v>
      </c>
    </row>
    <row r="74" spans="2:7" x14ac:dyDescent="0.25">
      <c r="B74" s="31" t="s">
        <v>134</v>
      </c>
      <c r="C74" s="26">
        <v>50</v>
      </c>
      <c r="D74" s="8" t="s">
        <v>123</v>
      </c>
      <c r="E74" s="26" t="s">
        <v>122</v>
      </c>
      <c r="F74" s="36" t="s">
        <v>56</v>
      </c>
      <c r="G74" s="30">
        <v>9</v>
      </c>
    </row>
    <row r="75" spans="2:7" x14ac:dyDescent="0.25">
      <c r="B75" s="31" t="s">
        <v>135</v>
      </c>
      <c r="C75" s="26">
        <v>60</v>
      </c>
      <c r="D75" s="8" t="s">
        <v>28</v>
      </c>
      <c r="E75" s="26" t="s">
        <v>27</v>
      </c>
      <c r="F75" s="8"/>
      <c r="G75" s="62"/>
    </row>
    <row r="76" spans="2:7" x14ac:dyDescent="0.25">
      <c r="B76" s="43" t="s">
        <v>136</v>
      </c>
      <c r="C76" s="27">
        <v>70</v>
      </c>
      <c r="D76" s="33" t="s">
        <v>49</v>
      </c>
      <c r="E76" s="28" t="s">
        <v>48</v>
      </c>
      <c r="F76" s="8"/>
      <c r="G76" s="62"/>
    </row>
    <row r="77" spans="2:7" x14ac:dyDescent="0.25">
      <c r="B77" s="31" t="s">
        <v>137</v>
      </c>
      <c r="C77" s="26">
        <v>80</v>
      </c>
      <c r="D77" s="8"/>
      <c r="E77" s="62"/>
      <c r="F77" s="8"/>
      <c r="G77" s="62"/>
    </row>
    <row r="78" spans="2:7" x14ac:dyDescent="0.25">
      <c r="B78" s="32" t="s">
        <v>138</v>
      </c>
      <c r="C78" s="28">
        <v>90</v>
      </c>
      <c r="D78" s="33"/>
      <c r="E78" s="65"/>
      <c r="F78" s="33"/>
      <c r="G78" s="65"/>
    </row>
    <row r="82" spans="2:7" ht="23.4" x14ac:dyDescent="0.25">
      <c r="B82" s="51" t="s">
        <v>198</v>
      </c>
    </row>
    <row r="83" spans="2:7" x14ac:dyDescent="0.25">
      <c r="B83" s="4"/>
    </row>
    <row r="84" spans="2:7" x14ac:dyDescent="0.25">
      <c r="B84" s="297" t="s">
        <v>254</v>
      </c>
      <c r="C84" s="298"/>
      <c r="D84" s="298"/>
      <c r="E84" s="299"/>
      <c r="F84" s="124" t="s">
        <v>275</v>
      </c>
      <c r="G84" s="125"/>
    </row>
    <row r="85" spans="2:7" ht="27.6" x14ac:dyDescent="0.25">
      <c r="B85" s="54" t="s">
        <v>50</v>
      </c>
      <c r="C85" s="20" t="s">
        <v>51</v>
      </c>
      <c r="D85" s="37" t="s">
        <v>52</v>
      </c>
      <c r="E85" s="38" t="s">
        <v>53</v>
      </c>
      <c r="F85" s="37" t="s">
        <v>54</v>
      </c>
      <c r="G85" s="61" t="s">
        <v>51</v>
      </c>
    </row>
    <row r="86" spans="2:7" x14ac:dyDescent="0.25">
      <c r="B86" s="31" t="s">
        <v>106</v>
      </c>
      <c r="C86" s="22">
        <v>10</v>
      </c>
      <c r="D86" s="31" t="s">
        <v>9</v>
      </c>
      <c r="E86" s="26" t="s">
        <v>8</v>
      </c>
      <c r="F86" s="31" t="s">
        <v>61</v>
      </c>
      <c r="G86" s="22">
        <v>1</v>
      </c>
    </row>
    <row r="87" spans="2:7" x14ac:dyDescent="0.25">
      <c r="B87" s="31" t="s">
        <v>107</v>
      </c>
      <c r="C87" s="22">
        <v>20</v>
      </c>
      <c r="D87" s="31" t="s">
        <v>12</v>
      </c>
      <c r="E87" s="26" t="s">
        <v>11</v>
      </c>
      <c r="F87" s="31" t="s">
        <v>60</v>
      </c>
      <c r="G87" s="22">
        <v>2</v>
      </c>
    </row>
    <row r="88" spans="2:7" x14ac:dyDescent="0.25">
      <c r="B88" s="31" t="s">
        <v>108</v>
      </c>
      <c r="C88" s="22">
        <v>30</v>
      </c>
      <c r="D88" s="31" t="s">
        <v>117</v>
      </c>
      <c r="E88" s="26" t="s">
        <v>116</v>
      </c>
      <c r="F88" s="31" t="s">
        <v>59</v>
      </c>
      <c r="G88" s="22">
        <v>4</v>
      </c>
    </row>
    <row r="89" spans="2:7" x14ac:dyDescent="0.25">
      <c r="B89" s="31" t="s">
        <v>109</v>
      </c>
      <c r="C89" s="22">
        <v>40</v>
      </c>
      <c r="D89" s="31" t="s">
        <v>72</v>
      </c>
      <c r="E89" s="26" t="s">
        <v>17</v>
      </c>
      <c r="F89" s="31" t="s">
        <v>58</v>
      </c>
      <c r="G89" s="22">
        <v>7</v>
      </c>
    </row>
    <row r="90" spans="2:7" x14ac:dyDescent="0.25">
      <c r="B90" s="31" t="s">
        <v>110</v>
      </c>
      <c r="C90" s="22">
        <v>50</v>
      </c>
      <c r="D90" s="31" t="s">
        <v>119</v>
      </c>
      <c r="E90" s="26" t="s">
        <v>118</v>
      </c>
      <c r="F90" s="32" t="s">
        <v>56</v>
      </c>
      <c r="G90" s="24">
        <v>9</v>
      </c>
    </row>
    <row r="91" spans="2:7" x14ac:dyDescent="0.25">
      <c r="B91" s="31" t="s">
        <v>111</v>
      </c>
      <c r="C91" s="22">
        <v>60</v>
      </c>
      <c r="D91" s="31" t="s">
        <v>121</v>
      </c>
      <c r="E91" s="26" t="s">
        <v>120</v>
      </c>
      <c r="F91" s="18"/>
      <c r="G91" s="64"/>
    </row>
    <row r="92" spans="2:7" x14ac:dyDescent="0.25">
      <c r="B92" s="31" t="s">
        <v>112</v>
      </c>
      <c r="C92" s="22">
        <v>70</v>
      </c>
      <c r="D92" s="31" t="s">
        <v>123</v>
      </c>
      <c r="E92" s="26" t="s">
        <v>122</v>
      </c>
      <c r="F92" s="8"/>
      <c r="G92" s="62"/>
    </row>
    <row r="93" spans="2:7" x14ac:dyDescent="0.25">
      <c r="B93" s="31" t="s">
        <v>113</v>
      </c>
      <c r="C93" s="22">
        <v>80</v>
      </c>
      <c r="D93" s="31" t="s">
        <v>125</v>
      </c>
      <c r="E93" s="26" t="s">
        <v>124</v>
      </c>
      <c r="F93" s="18"/>
      <c r="G93" s="64"/>
    </row>
    <row r="94" spans="2:7" x14ac:dyDescent="0.25">
      <c r="B94" s="31" t="s">
        <v>114</v>
      </c>
      <c r="C94" s="22">
        <v>90</v>
      </c>
      <c r="D94" s="31" t="s">
        <v>25</v>
      </c>
      <c r="E94" s="26" t="s">
        <v>24</v>
      </c>
      <c r="F94" s="8"/>
      <c r="G94" s="62"/>
    </row>
    <row r="95" spans="2:7" x14ac:dyDescent="0.25">
      <c r="B95" s="31" t="s">
        <v>115</v>
      </c>
      <c r="C95" s="22">
        <v>100</v>
      </c>
      <c r="D95" s="31" t="s">
        <v>31</v>
      </c>
      <c r="E95" s="26" t="s">
        <v>30</v>
      </c>
      <c r="F95" s="8"/>
      <c r="G95" s="62"/>
    </row>
    <row r="96" spans="2:7" x14ac:dyDescent="0.25">
      <c r="B96" s="31"/>
      <c r="C96" s="22"/>
      <c r="D96" s="31" t="s">
        <v>28</v>
      </c>
      <c r="E96" s="26" t="s">
        <v>27</v>
      </c>
      <c r="F96" s="8"/>
      <c r="G96" s="62"/>
    </row>
    <row r="97" spans="2:7" x14ac:dyDescent="0.25">
      <c r="B97" s="31"/>
      <c r="C97" s="22"/>
      <c r="D97" s="31" t="s">
        <v>127</v>
      </c>
      <c r="E97" s="26" t="s">
        <v>126</v>
      </c>
      <c r="F97" s="8"/>
      <c r="G97" s="62"/>
    </row>
    <row r="98" spans="2:7" x14ac:dyDescent="0.25">
      <c r="B98" s="31"/>
      <c r="C98" s="22"/>
      <c r="D98" s="31" t="s">
        <v>39</v>
      </c>
      <c r="E98" s="26" t="s">
        <v>38</v>
      </c>
      <c r="F98" s="8"/>
      <c r="G98" s="62"/>
    </row>
    <row r="99" spans="2:7" x14ac:dyDescent="0.25">
      <c r="B99" s="32"/>
      <c r="C99" s="24"/>
      <c r="D99" s="32" t="s">
        <v>49</v>
      </c>
      <c r="E99" s="28" t="s">
        <v>48</v>
      </c>
      <c r="F99" s="33"/>
      <c r="G99" s="65"/>
    </row>
    <row r="100" spans="2:7" ht="14.4" x14ac:dyDescent="0.3">
      <c r="B100" s="1"/>
      <c r="C100" s="1"/>
      <c r="D100" s="1"/>
      <c r="E100" s="1"/>
      <c r="F100" s="1"/>
      <c r="G100" s="1"/>
    </row>
    <row r="103" spans="2:7" ht="23.4" x14ac:dyDescent="0.25">
      <c r="B103" s="51" t="s">
        <v>341</v>
      </c>
    </row>
    <row r="104" spans="2:7" x14ac:dyDescent="0.25">
      <c r="B104" s="4"/>
    </row>
    <row r="105" spans="2:7" x14ac:dyDescent="0.25">
      <c r="B105" s="297" t="s">
        <v>273</v>
      </c>
      <c r="C105" s="298"/>
      <c r="D105" s="298"/>
      <c r="E105" s="299"/>
      <c r="F105" s="124" t="s">
        <v>274</v>
      </c>
      <c r="G105" s="125"/>
    </row>
    <row r="106" spans="2:7" ht="27.6" x14ac:dyDescent="0.25">
      <c r="B106" s="58" t="s">
        <v>50</v>
      </c>
      <c r="C106" s="61" t="s">
        <v>51</v>
      </c>
      <c r="D106" s="57" t="s">
        <v>52</v>
      </c>
      <c r="E106" s="38" t="s">
        <v>53</v>
      </c>
      <c r="F106" s="19" t="s">
        <v>54</v>
      </c>
      <c r="G106" s="63" t="s">
        <v>51</v>
      </c>
    </row>
    <row r="107" spans="2:7" x14ac:dyDescent="0.25">
      <c r="B107" s="42" t="s">
        <v>209</v>
      </c>
      <c r="C107" s="25">
        <v>10</v>
      </c>
      <c r="D107" s="8" t="s">
        <v>9</v>
      </c>
      <c r="E107" s="26" t="s">
        <v>8</v>
      </c>
      <c r="F107" s="41" t="s">
        <v>61</v>
      </c>
      <c r="G107" s="25">
        <v>1</v>
      </c>
    </row>
    <row r="108" spans="2:7" x14ac:dyDescent="0.25">
      <c r="B108" s="31" t="s">
        <v>210</v>
      </c>
      <c r="C108" s="26">
        <v>20</v>
      </c>
      <c r="D108" s="8" t="s">
        <v>72</v>
      </c>
      <c r="E108" s="26" t="s">
        <v>17</v>
      </c>
      <c r="F108" s="8" t="s">
        <v>60</v>
      </c>
      <c r="G108" s="26">
        <v>2</v>
      </c>
    </row>
    <row r="109" spans="2:7" x14ac:dyDescent="0.25">
      <c r="B109" s="31" t="s">
        <v>211</v>
      </c>
      <c r="C109" s="26">
        <v>30</v>
      </c>
      <c r="D109" s="8" t="s">
        <v>25</v>
      </c>
      <c r="E109" s="26" t="s">
        <v>24</v>
      </c>
      <c r="F109" s="8" t="s">
        <v>59</v>
      </c>
      <c r="G109" s="26">
        <v>4</v>
      </c>
    </row>
    <row r="110" spans="2:7" x14ac:dyDescent="0.25">
      <c r="B110" s="31" t="s">
        <v>212</v>
      </c>
      <c r="C110" s="26">
        <v>40</v>
      </c>
      <c r="D110" s="8" t="s">
        <v>28</v>
      </c>
      <c r="E110" s="26" t="s">
        <v>27</v>
      </c>
      <c r="F110" s="8" t="s">
        <v>177</v>
      </c>
      <c r="G110" s="26">
        <v>5</v>
      </c>
    </row>
    <row r="111" spans="2:7" x14ac:dyDescent="0.25">
      <c r="B111" s="31" t="s">
        <v>213</v>
      </c>
      <c r="C111" s="26">
        <v>50</v>
      </c>
      <c r="D111" s="8" t="s">
        <v>31</v>
      </c>
      <c r="E111" s="26" t="s">
        <v>30</v>
      </c>
      <c r="F111" s="36" t="s">
        <v>58</v>
      </c>
      <c r="G111" s="30">
        <v>7</v>
      </c>
    </row>
    <row r="112" spans="2:7" x14ac:dyDescent="0.25">
      <c r="B112" s="35" t="s">
        <v>214</v>
      </c>
      <c r="C112" s="28">
        <v>60</v>
      </c>
      <c r="D112" s="8" t="s">
        <v>37</v>
      </c>
      <c r="E112" s="26" t="s">
        <v>36</v>
      </c>
      <c r="F112" s="8" t="s">
        <v>57</v>
      </c>
      <c r="G112" s="26">
        <v>8</v>
      </c>
    </row>
    <row r="113" spans="2:7" x14ac:dyDescent="0.25">
      <c r="B113" s="43"/>
      <c r="C113" s="27"/>
      <c r="D113" s="33" t="s">
        <v>39</v>
      </c>
      <c r="E113" s="28" t="s">
        <v>38</v>
      </c>
      <c r="F113" s="8" t="s">
        <v>56</v>
      </c>
      <c r="G113" s="26">
        <v>9</v>
      </c>
    </row>
    <row r="114" spans="2:7" x14ac:dyDescent="0.25">
      <c r="B114" s="31"/>
      <c r="C114" s="26"/>
      <c r="D114" s="8" t="s">
        <v>41</v>
      </c>
      <c r="E114" s="26" t="s">
        <v>40</v>
      </c>
      <c r="F114" s="8" t="s">
        <v>55</v>
      </c>
      <c r="G114" s="26">
        <v>10</v>
      </c>
    </row>
    <row r="115" spans="2:7" x14ac:dyDescent="0.25">
      <c r="B115" s="32"/>
      <c r="C115" s="28"/>
      <c r="D115" s="33" t="s">
        <v>43</v>
      </c>
      <c r="E115" s="28" t="s">
        <v>42</v>
      </c>
      <c r="F115" s="33"/>
      <c r="G115" s="65"/>
    </row>
  </sheetData>
  <mergeCells count="6">
    <mergeCell ref="B46:E46"/>
    <mergeCell ref="B68:E68"/>
    <mergeCell ref="B84:E84"/>
    <mergeCell ref="B105:E105"/>
    <mergeCell ref="B5:E5"/>
    <mergeCell ref="B24:E2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F119-C1F4-4B95-ABB7-4268F4F9B932}">
  <dimension ref="A3:Q148"/>
  <sheetViews>
    <sheetView zoomScale="82" zoomScaleNormal="80" workbookViewId="0">
      <selection activeCell="R11" sqref="R11"/>
    </sheetView>
  </sheetViews>
  <sheetFormatPr baseColWidth="10" defaultRowHeight="13.8" x14ac:dyDescent="0.25"/>
  <cols>
    <col min="1" max="1" width="12.5546875" style="3" customWidth="1"/>
    <col min="2" max="2" width="11.6640625" style="3" customWidth="1"/>
    <col min="3" max="6" width="12.21875" style="3" customWidth="1"/>
    <col min="7" max="7" width="5.6640625" style="3" customWidth="1"/>
    <col min="8" max="8" width="11" style="3" customWidth="1"/>
    <col min="9" max="9" width="15.88671875" style="3" customWidth="1"/>
    <col min="10" max="12" width="15.5546875" style="3" customWidth="1"/>
    <col min="13" max="13" width="27.88671875" style="3" customWidth="1"/>
    <col min="14" max="16" width="12.6640625" style="3" customWidth="1"/>
    <col min="17" max="17" width="18.88671875" style="3" customWidth="1"/>
    <col min="18" max="16384" width="11.5546875" style="3"/>
  </cols>
  <sheetData>
    <row r="3" spans="1:17" ht="23.4" x14ac:dyDescent="0.25">
      <c r="B3" s="51" t="s">
        <v>306</v>
      </c>
    </row>
    <row r="5" spans="1:17" s="103" customFormat="1" x14ac:dyDescent="0.25">
      <c r="B5" s="3"/>
      <c r="C5" s="3"/>
      <c r="D5" s="3"/>
      <c r="E5" s="3"/>
      <c r="F5" s="3"/>
      <c r="G5" s="3"/>
    </row>
    <row r="6" spans="1:17" s="103" customFormat="1" x14ac:dyDescent="0.25">
      <c r="B6" s="3"/>
      <c r="C6" s="3"/>
      <c r="D6" s="3"/>
      <c r="E6" s="3"/>
      <c r="F6" s="3"/>
      <c r="G6" s="3"/>
    </row>
    <row r="7" spans="1:17" s="103" customFormat="1" x14ac:dyDescent="0.25">
      <c r="B7" s="3"/>
      <c r="C7" s="3"/>
      <c r="D7" s="3"/>
      <c r="E7" s="3"/>
      <c r="F7" s="3"/>
      <c r="G7" s="3"/>
      <c r="H7" s="118">
        <f>1134/1000</f>
        <v>1.1339999999999999</v>
      </c>
    </row>
    <row r="8" spans="1:17" s="103" customFormat="1" ht="13.8" customHeight="1" x14ac:dyDescent="0.25"/>
    <row r="9" spans="1:17" s="103" customFormat="1" ht="13.8" customHeight="1" x14ac:dyDescent="0.25">
      <c r="B9" s="303" t="s">
        <v>287</v>
      </c>
      <c r="C9" s="303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3"/>
      <c r="Q9" s="303"/>
    </row>
    <row r="10" spans="1:17" ht="13.8" customHeight="1" x14ac:dyDescent="0.25">
      <c r="B10" s="303"/>
      <c r="C10" s="303"/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</row>
    <row r="11" spans="1:17" ht="20.399999999999999" customHeight="1" x14ac:dyDescent="0.25"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</row>
    <row r="12" spans="1:17" x14ac:dyDescent="0.25">
      <c r="B12" s="300" t="s">
        <v>237</v>
      </c>
      <c r="C12" s="301"/>
      <c r="D12" s="301"/>
      <c r="E12" s="301"/>
      <c r="F12" s="301"/>
      <c r="G12" s="301"/>
      <c r="H12" s="302"/>
      <c r="I12" s="300" t="s">
        <v>238</v>
      </c>
      <c r="J12" s="301"/>
      <c r="K12" s="301"/>
      <c r="L12" s="301"/>
      <c r="M12" s="301"/>
      <c r="N12" s="301"/>
      <c r="O12" s="301"/>
      <c r="P12" s="301"/>
      <c r="Q12" s="302"/>
    </row>
    <row r="13" spans="1:17" s="105" customFormat="1" ht="43.2" customHeight="1" x14ac:dyDescent="0.3">
      <c r="B13" s="131" t="s">
        <v>240</v>
      </c>
      <c r="C13" s="129" t="s">
        <v>234</v>
      </c>
      <c r="D13" s="129" t="s">
        <v>280</v>
      </c>
      <c r="E13" s="129" t="s">
        <v>276</v>
      </c>
      <c r="F13" s="129" t="s">
        <v>206</v>
      </c>
      <c r="G13" s="129" t="s">
        <v>51</v>
      </c>
      <c r="H13" s="132" t="s">
        <v>277</v>
      </c>
      <c r="I13" s="131" t="s">
        <v>236</v>
      </c>
      <c r="J13" s="129" t="s">
        <v>128</v>
      </c>
      <c r="K13" s="129" t="s">
        <v>235</v>
      </c>
      <c r="L13" s="129" t="s">
        <v>129</v>
      </c>
      <c r="M13" s="129" t="s">
        <v>278</v>
      </c>
      <c r="N13" s="129" t="s">
        <v>279</v>
      </c>
      <c r="O13" s="129" t="s">
        <v>281</v>
      </c>
      <c r="P13" s="130" t="s">
        <v>285</v>
      </c>
      <c r="Q13" s="132" t="s">
        <v>284</v>
      </c>
    </row>
    <row r="14" spans="1:17" s="105" customFormat="1" ht="41.4" x14ac:dyDescent="0.3">
      <c r="A14" s="105" t="s">
        <v>286</v>
      </c>
      <c r="B14" s="126" t="str">
        <f>'1'!F5</f>
        <v xml:space="preserve"> BC-01</v>
      </c>
      <c r="C14" s="119">
        <v>45717</v>
      </c>
      <c r="D14" s="128">
        <v>0.39583333333333331</v>
      </c>
      <c r="E14" s="119" t="str">
        <f>'1'!B10</f>
        <v>Sello mecánico</v>
      </c>
      <c r="F14" s="104" t="str">
        <f>'1'!D13</f>
        <v>Baja producción</v>
      </c>
      <c r="G14" s="104" t="str">
        <f>'1'!E13</f>
        <v>LOO</v>
      </c>
      <c r="H14" s="127" t="str">
        <f>'1'!F7</f>
        <v>Reemplazar</v>
      </c>
      <c r="I14" s="126" t="s">
        <v>19</v>
      </c>
      <c r="J14" s="104" t="s">
        <v>282</v>
      </c>
      <c r="K14" s="104" t="s">
        <v>283</v>
      </c>
      <c r="L14" s="104" t="s">
        <v>239</v>
      </c>
      <c r="M14" s="104"/>
      <c r="N14" s="119">
        <v>45717</v>
      </c>
      <c r="O14" s="134">
        <v>0.75</v>
      </c>
      <c r="P14" s="135">
        <f>IF(O14&gt;0.55,(MOD(O14-D14,1)*24),(MOD(O14-D14,1)*24))</f>
        <v>8.5</v>
      </c>
      <c r="Q14" s="127"/>
    </row>
    <row r="15" spans="1:17" s="103" customFormat="1" x14ac:dyDescent="0.25">
      <c r="B15" s="126"/>
      <c r="C15" s="119"/>
      <c r="D15" s="128"/>
      <c r="E15" s="119"/>
      <c r="F15" s="104"/>
      <c r="G15" s="104"/>
      <c r="H15" s="127"/>
      <c r="I15" s="126"/>
      <c r="J15" s="104"/>
      <c r="K15" s="104"/>
      <c r="L15" s="104"/>
      <c r="M15" s="104"/>
      <c r="N15" s="119"/>
      <c r="O15" s="119"/>
      <c r="P15" s="133"/>
      <c r="Q15" s="127"/>
    </row>
    <row r="16" spans="1:17" s="103" customFormat="1" x14ac:dyDescent="0.25">
      <c r="B16" s="126"/>
      <c r="C16" s="119"/>
      <c r="D16" s="128"/>
      <c r="E16" s="119"/>
      <c r="F16" s="104"/>
      <c r="G16" s="104"/>
      <c r="H16" s="127"/>
      <c r="I16" s="126"/>
      <c r="J16" s="104"/>
      <c r="K16" s="104"/>
      <c r="L16" s="104"/>
      <c r="M16" s="104"/>
      <c r="N16" s="119"/>
      <c r="O16" s="119"/>
      <c r="P16" s="133"/>
      <c r="Q16" s="127"/>
    </row>
    <row r="17" spans="2:17" s="103" customFormat="1" x14ac:dyDescent="0.25">
      <c r="B17" s="126"/>
      <c r="C17" s="119"/>
      <c r="D17" s="128"/>
      <c r="E17" s="119"/>
      <c r="F17" s="104"/>
      <c r="G17" s="104"/>
      <c r="H17" s="127"/>
      <c r="I17" s="126"/>
      <c r="J17" s="104"/>
      <c r="K17" s="104"/>
      <c r="L17" s="104"/>
      <c r="M17" s="104"/>
      <c r="N17" s="119"/>
      <c r="O17" s="119"/>
      <c r="P17" s="133"/>
      <c r="Q17" s="127"/>
    </row>
    <row r="18" spans="2:17" s="103" customFormat="1" x14ac:dyDescent="0.25">
      <c r="B18" s="126"/>
      <c r="C18" s="119"/>
      <c r="D18" s="128"/>
      <c r="E18" s="119"/>
      <c r="F18" s="104"/>
      <c r="G18" s="104"/>
      <c r="H18" s="127"/>
      <c r="I18" s="126"/>
      <c r="J18" s="104"/>
      <c r="K18" s="104"/>
      <c r="L18" s="104"/>
      <c r="M18" s="104"/>
      <c r="N18" s="119"/>
      <c r="O18" s="119"/>
      <c r="P18" s="133"/>
      <c r="Q18" s="127"/>
    </row>
    <row r="19" spans="2:17" s="103" customFormat="1" x14ac:dyDescent="0.25">
      <c r="B19" s="126"/>
      <c r="C19" s="119"/>
      <c r="D19" s="128"/>
      <c r="E19" s="119"/>
      <c r="F19" s="104"/>
      <c r="G19" s="104"/>
      <c r="H19" s="127"/>
      <c r="I19" s="126"/>
      <c r="J19" s="104"/>
      <c r="K19" s="104"/>
      <c r="L19" s="104"/>
      <c r="M19" s="104"/>
      <c r="N19" s="119"/>
      <c r="O19" s="119"/>
      <c r="P19" s="133"/>
      <c r="Q19" s="127"/>
    </row>
    <row r="20" spans="2:17" s="103" customFormat="1" x14ac:dyDescent="0.25">
      <c r="B20" s="126"/>
      <c r="C20" s="119"/>
      <c r="D20" s="128"/>
      <c r="E20" s="119"/>
      <c r="F20" s="104"/>
      <c r="G20" s="104"/>
      <c r="H20" s="127"/>
      <c r="I20" s="126"/>
      <c r="J20" s="104"/>
      <c r="K20" s="104"/>
      <c r="L20" s="104"/>
      <c r="M20" s="104"/>
      <c r="N20" s="119"/>
      <c r="O20" s="119"/>
      <c r="P20" s="133"/>
      <c r="Q20" s="127"/>
    </row>
    <row r="21" spans="2:17" x14ac:dyDescent="0.25">
      <c r="B21" s="126"/>
      <c r="C21" s="119"/>
      <c r="D21" s="128"/>
      <c r="E21" s="119"/>
      <c r="F21" s="104"/>
      <c r="G21" s="104"/>
      <c r="H21" s="127"/>
      <c r="I21" s="126"/>
      <c r="J21" s="104"/>
      <c r="K21" s="104"/>
      <c r="L21" s="104"/>
      <c r="M21" s="104"/>
      <c r="N21" s="119"/>
      <c r="O21" s="119"/>
      <c r="P21" s="133"/>
      <c r="Q21" s="127"/>
    </row>
    <row r="22" spans="2:17" x14ac:dyDescent="0.25">
      <c r="B22" s="126"/>
      <c r="C22" s="119"/>
      <c r="D22" s="128"/>
      <c r="E22" s="119"/>
      <c r="F22" s="104"/>
      <c r="G22" s="104"/>
      <c r="H22" s="127"/>
      <c r="I22" s="126"/>
      <c r="J22" s="104"/>
      <c r="K22" s="104"/>
      <c r="L22" s="104"/>
      <c r="M22" s="104"/>
      <c r="N22" s="119"/>
      <c r="O22" s="119"/>
      <c r="P22" s="133"/>
      <c r="Q22" s="127"/>
    </row>
    <row r="23" spans="2:17" x14ac:dyDescent="0.25">
      <c r="B23" s="126"/>
      <c r="C23" s="119"/>
      <c r="D23" s="128"/>
      <c r="E23" s="119"/>
      <c r="F23" s="104"/>
      <c r="G23" s="104"/>
      <c r="H23" s="127"/>
      <c r="I23" s="126"/>
      <c r="J23" s="104"/>
      <c r="K23" s="104"/>
      <c r="L23" s="104"/>
      <c r="M23" s="104"/>
      <c r="N23" s="119"/>
      <c r="O23" s="119"/>
      <c r="P23" s="133"/>
      <c r="Q23" s="127"/>
    </row>
    <row r="24" spans="2:17" x14ac:dyDescent="0.25">
      <c r="B24" s="126"/>
      <c r="C24" s="119"/>
      <c r="D24" s="128"/>
      <c r="E24" s="119"/>
      <c r="F24" s="104"/>
      <c r="G24" s="104"/>
      <c r="H24" s="127"/>
      <c r="I24" s="126"/>
      <c r="J24" s="104"/>
      <c r="K24" s="104"/>
      <c r="L24" s="104"/>
      <c r="M24" s="104"/>
      <c r="N24" s="119"/>
      <c r="O24" s="119"/>
      <c r="P24" s="133"/>
      <c r="Q24" s="127"/>
    </row>
    <row r="25" spans="2:17" x14ac:dyDescent="0.25">
      <c r="B25" s="126"/>
      <c r="C25" s="119"/>
      <c r="D25" s="128"/>
      <c r="E25" s="119"/>
      <c r="F25" s="104"/>
      <c r="G25" s="104"/>
      <c r="H25" s="127"/>
      <c r="I25" s="126"/>
      <c r="J25" s="104"/>
      <c r="K25" s="104"/>
      <c r="L25" s="104"/>
      <c r="M25" s="104"/>
      <c r="N25" s="119"/>
      <c r="O25" s="119"/>
      <c r="P25" s="133"/>
      <c r="Q25" s="127"/>
    </row>
    <row r="26" spans="2:17" x14ac:dyDescent="0.25">
      <c r="B26" s="126"/>
      <c r="C26" s="119"/>
      <c r="D26" s="128"/>
      <c r="E26" s="119"/>
      <c r="F26" s="104"/>
      <c r="G26" s="104"/>
      <c r="H26" s="127"/>
      <c r="I26" s="126"/>
      <c r="J26" s="104"/>
      <c r="K26" s="104"/>
      <c r="L26" s="104"/>
      <c r="M26" s="104"/>
      <c r="N26" s="119"/>
      <c r="O26" s="119"/>
      <c r="P26" s="133"/>
      <c r="Q26" s="127"/>
    </row>
    <row r="27" spans="2:17" x14ac:dyDescent="0.25">
      <c r="B27" s="126"/>
      <c r="C27" s="119"/>
      <c r="D27" s="128"/>
      <c r="E27" s="119"/>
      <c r="F27" s="104"/>
      <c r="G27" s="104"/>
      <c r="H27" s="127"/>
      <c r="I27" s="126"/>
      <c r="J27" s="104"/>
      <c r="K27" s="104"/>
      <c r="L27" s="104"/>
      <c r="M27" s="104"/>
      <c r="N27" s="119"/>
      <c r="O27" s="119"/>
      <c r="P27" s="133"/>
      <c r="Q27" s="127"/>
    </row>
    <row r="28" spans="2:17" x14ac:dyDescent="0.25">
      <c r="B28" s="126"/>
      <c r="C28" s="119"/>
      <c r="D28" s="128"/>
      <c r="E28" s="119"/>
      <c r="F28" s="104"/>
      <c r="G28" s="104"/>
      <c r="H28" s="127"/>
      <c r="I28" s="126"/>
      <c r="J28" s="104"/>
      <c r="K28" s="104"/>
      <c r="L28" s="104"/>
      <c r="M28" s="104"/>
      <c r="N28" s="119"/>
      <c r="O28" s="119"/>
      <c r="P28" s="133"/>
      <c r="Q28" s="127"/>
    </row>
    <row r="29" spans="2:17" x14ac:dyDescent="0.25">
      <c r="B29" s="126"/>
      <c r="C29" s="119"/>
      <c r="D29" s="128"/>
      <c r="E29" s="119"/>
      <c r="F29" s="104"/>
      <c r="G29" s="104"/>
      <c r="H29" s="127"/>
      <c r="I29" s="126"/>
      <c r="J29" s="104"/>
      <c r="K29" s="104"/>
      <c r="L29" s="104"/>
      <c r="M29" s="104"/>
      <c r="N29" s="119"/>
      <c r="O29" s="119"/>
      <c r="P29" s="133"/>
      <c r="Q29" s="127"/>
    </row>
    <row r="30" spans="2:17" x14ac:dyDescent="0.25">
      <c r="B30" s="126"/>
      <c r="C30" s="119"/>
      <c r="D30" s="128"/>
      <c r="E30" s="119"/>
      <c r="F30" s="104"/>
      <c r="G30" s="104"/>
      <c r="H30" s="127"/>
      <c r="I30" s="126"/>
      <c r="J30" s="104"/>
      <c r="K30" s="104"/>
      <c r="L30" s="104"/>
      <c r="M30" s="104"/>
      <c r="N30" s="119"/>
      <c r="O30" s="119"/>
      <c r="P30" s="133"/>
      <c r="Q30" s="127"/>
    </row>
    <row r="31" spans="2:17" x14ac:dyDescent="0.25">
      <c r="B31" s="126"/>
      <c r="C31" s="119"/>
      <c r="D31" s="128"/>
      <c r="E31" s="119"/>
      <c r="F31" s="104"/>
      <c r="G31" s="104"/>
      <c r="H31" s="127"/>
      <c r="I31" s="126"/>
      <c r="J31" s="104"/>
      <c r="K31" s="104"/>
      <c r="L31" s="104"/>
      <c r="M31" s="104"/>
      <c r="N31" s="119"/>
      <c r="O31" s="119"/>
      <c r="P31" s="133"/>
      <c r="Q31" s="127"/>
    </row>
    <row r="32" spans="2:17" x14ac:dyDescent="0.25">
      <c r="B32" s="126"/>
      <c r="C32" s="119"/>
      <c r="D32" s="128"/>
      <c r="E32" s="119"/>
      <c r="F32" s="104"/>
      <c r="G32" s="104"/>
      <c r="H32" s="127"/>
      <c r="I32" s="126"/>
      <c r="J32" s="104"/>
      <c r="K32" s="104"/>
      <c r="L32" s="104"/>
      <c r="M32" s="104"/>
      <c r="N32" s="119"/>
      <c r="O32" s="119"/>
      <c r="P32" s="133"/>
      <c r="Q32" s="127"/>
    </row>
    <row r="33" spans="2:17" x14ac:dyDescent="0.25">
      <c r="B33" s="126"/>
      <c r="C33" s="119"/>
      <c r="D33" s="128"/>
      <c r="E33" s="119"/>
      <c r="F33" s="104"/>
      <c r="G33" s="104"/>
      <c r="H33" s="127"/>
      <c r="I33" s="126"/>
      <c r="J33" s="104"/>
      <c r="K33" s="104"/>
      <c r="L33" s="104"/>
      <c r="M33" s="104"/>
      <c r="N33" s="119"/>
      <c r="O33" s="119"/>
      <c r="P33" s="133"/>
      <c r="Q33" s="127"/>
    </row>
    <row r="34" spans="2:17" x14ac:dyDescent="0.25">
      <c r="B34" s="126"/>
      <c r="C34" s="119"/>
      <c r="D34" s="128"/>
      <c r="E34" s="119"/>
      <c r="F34" s="104"/>
      <c r="G34" s="104"/>
      <c r="H34" s="127"/>
      <c r="I34" s="126"/>
      <c r="J34" s="104"/>
      <c r="K34" s="104"/>
      <c r="L34" s="104"/>
      <c r="M34" s="104"/>
      <c r="N34" s="119"/>
      <c r="O34" s="119"/>
      <c r="P34" s="133"/>
      <c r="Q34" s="127"/>
    </row>
    <row r="35" spans="2:17" x14ac:dyDescent="0.25">
      <c r="B35" s="126"/>
      <c r="C35" s="119"/>
      <c r="D35" s="128"/>
      <c r="E35" s="119"/>
      <c r="F35" s="104"/>
      <c r="G35" s="104"/>
      <c r="H35" s="127"/>
      <c r="I35" s="126"/>
      <c r="J35" s="104"/>
      <c r="K35" s="104"/>
      <c r="L35" s="104"/>
      <c r="M35" s="104"/>
      <c r="N35" s="119"/>
      <c r="O35" s="119"/>
      <c r="P35" s="133"/>
      <c r="Q35" s="127"/>
    </row>
    <row r="36" spans="2:17" x14ac:dyDescent="0.25">
      <c r="B36" s="126"/>
      <c r="C36" s="119"/>
      <c r="D36" s="128"/>
      <c r="E36" s="119"/>
      <c r="F36" s="104"/>
      <c r="G36" s="104"/>
      <c r="H36" s="127"/>
      <c r="I36" s="126"/>
      <c r="J36" s="104"/>
      <c r="K36" s="104"/>
      <c r="L36" s="104"/>
      <c r="M36" s="104"/>
      <c r="N36" s="119"/>
      <c r="O36" s="119"/>
      <c r="P36" s="133"/>
      <c r="Q36" s="127"/>
    </row>
    <row r="37" spans="2:17" x14ac:dyDescent="0.25">
      <c r="B37" s="126"/>
      <c r="C37" s="119"/>
      <c r="D37" s="128"/>
      <c r="E37" s="119"/>
      <c r="F37" s="104"/>
      <c r="G37" s="104"/>
      <c r="H37" s="127"/>
      <c r="I37" s="126"/>
      <c r="J37" s="104"/>
      <c r="K37" s="104"/>
      <c r="L37" s="104"/>
      <c r="M37" s="104"/>
      <c r="N37" s="119"/>
      <c r="O37" s="119"/>
      <c r="P37" s="133"/>
      <c r="Q37" s="127"/>
    </row>
    <row r="38" spans="2:17" x14ac:dyDescent="0.25">
      <c r="B38" s="126"/>
      <c r="C38" s="119"/>
      <c r="D38" s="128"/>
      <c r="E38" s="119"/>
      <c r="F38" s="104"/>
      <c r="G38" s="104"/>
      <c r="H38" s="127"/>
      <c r="I38" s="126"/>
      <c r="J38" s="104"/>
      <c r="K38" s="104"/>
      <c r="L38" s="104"/>
      <c r="M38" s="104"/>
      <c r="N38" s="119"/>
      <c r="O38" s="119"/>
      <c r="P38" s="133"/>
      <c r="Q38" s="127"/>
    </row>
    <row r="39" spans="2:17" x14ac:dyDescent="0.25">
      <c r="B39" s="126"/>
      <c r="C39" s="119"/>
      <c r="D39" s="128"/>
      <c r="E39" s="119"/>
      <c r="F39" s="104"/>
      <c r="G39" s="104"/>
      <c r="H39" s="127"/>
      <c r="I39" s="126"/>
      <c r="J39" s="104"/>
      <c r="K39" s="104"/>
      <c r="L39" s="104"/>
      <c r="M39" s="104"/>
      <c r="N39" s="119"/>
      <c r="O39" s="119"/>
      <c r="P39" s="133"/>
      <c r="Q39" s="127"/>
    </row>
    <row r="40" spans="2:17" x14ac:dyDescent="0.25">
      <c r="B40" s="126"/>
      <c r="C40" s="119"/>
      <c r="D40" s="128"/>
      <c r="E40" s="119"/>
      <c r="F40" s="104"/>
      <c r="G40" s="104"/>
      <c r="H40" s="127"/>
      <c r="I40" s="126"/>
      <c r="J40" s="104"/>
      <c r="K40" s="104"/>
      <c r="L40" s="104"/>
      <c r="M40" s="104"/>
      <c r="N40" s="119"/>
      <c r="O40" s="119"/>
      <c r="P40" s="133"/>
      <c r="Q40" s="127"/>
    </row>
    <row r="41" spans="2:17" x14ac:dyDescent="0.25">
      <c r="B41" s="126"/>
      <c r="C41" s="119"/>
      <c r="D41" s="128"/>
      <c r="E41" s="119"/>
      <c r="F41" s="104"/>
      <c r="G41" s="104"/>
      <c r="H41" s="127"/>
      <c r="I41" s="126"/>
      <c r="J41" s="104"/>
      <c r="K41" s="104"/>
      <c r="L41" s="104"/>
      <c r="M41" s="104"/>
      <c r="N41" s="119"/>
      <c r="O41" s="119"/>
      <c r="P41" s="133"/>
      <c r="Q41" s="127"/>
    </row>
    <row r="42" spans="2:17" x14ac:dyDescent="0.25">
      <c r="B42" s="126"/>
      <c r="C42" s="119"/>
      <c r="D42" s="128"/>
      <c r="E42" s="119"/>
      <c r="F42" s="104"/>
      <c r="G42" s="104"/>
      <c r="H42" s="127"/>
      <c r="I42" s="126"/>
      <c r="J42" s="104"/>
      <c r="K42" s="104"/>
      <c r="L42" s="104"/>
      <c r="M42" s="104"/>
      <c r="N42" s="119"/>
      <c r="O42" s="119"/>
      <c r="P42" s="133"/>
      <c r="Q42" s="127"/>
    </row>
    <row r="43" spans="2:17" x14ac:dyDescent="0.25">
      <c r="B43" s="126"/>
      <c r="C43" s="119"/>
      <c r="D43" s="128"/>
      <c r="E43" s="119"/>
      <c r="F43" s="104"/>
      <c r="G43" s="104"/>
      <c r="H43" s="127"/>
      <c r="I43" s="126"/>
      <c r="J43" s="104"/>
      <c r="K43" s="104"/>
      <c r="L43" s="104"/>
      <c r="M43" s="104"/>
      <c r="N43" s="119"/>
      <c r="O43" s="119"/>
      <c r="P43" s="133"/>
      <c r="Q43" s="127"/>
    </row>
    <row r="44" spans="2:17" x14ac:dyDescent="0.25">
      <c r="B44" s="126"/>
      <c r="C44" s="119"/>
      <c r="D44" s="128"/>
      <c r="E44" s="119"/>
      <c r="F44" s="104"/>
      <c r="G44" s="104"/>
      <c r="H44" s="127"/>
      <c r="I44" s="126"/>
      <c r="J44" s="104"/>
      <c r="K44" s="104"/>
      <c r="L44" s="104"/>
      <c r="M44" s="104"/>
      <c r="N44" s="119"/>
      <c r="O44" s="119"/>
      <c r="P44" s="133"/>
      <c r="Q44" s="127"/>
    </row>
    <row r="45" spans="2:17" x14ac:dyDescent="0.25">
      <c r="B45" s="126"/>
      <c r="C45" s="119"/>
      <c r="D45" s="128"/>
      <c r="E45" s="119"/>
      <c r="F45" s="104"/>
      <c r="G45" s="104"/>
      <c r="H45" s="127"/>
      <c r="I45" s="126"/>
      <c r="J45" s="104"/>
      <c r="K45" s="104"/>
      <c r="L45" s="104"/>
      <c r="M45" s="104"/>
      <c r="N45" s="119"/>
      <c r="O45" s="119"/>
      <c r="P45" s="133"/>
      <c r="Q45" s="127"/>
    </row>
    <row r="46" spans="2:17" x14ac:dyDescent="0.25">
      <c r="B46" s="126"/>
      <c r="C46" s="119"/>
      <c r="D46" s="128"/>
      <c r="E46" s="119"/>
      <c r="F46" s="104"/>
      <c r="G46" s="104"/>
      <c r="H46" s="127"/>
      <c r="I46" s="126"/>
      <c r="J46" s="104"/>
      <c r="K46" s="104"/>
      <c r="L46" s="104"/>
      <c r="M46" s="104"/>
      <c r="N46" s="119"/>
      <c r="O46" s="119"/>
      <c r="P46" s="133"/>
      <c r="Q46" s="127"/>
    </row>
    <row r="47" spans="2:17" x14ac:dyDescent="0.25">
      <c r="B47" s="126"/>
      <c r="C47" s="119"/>
      <c r="D47" s="128"/>
      <c r="E47" s="119"/>
      <c r="F47" s="104"/>
      <c r="G47" s="104"/>
      <c r="H47" s="127"/>
      <c r="I47" s="126"/>
      <c r="J47" s="104"/>
      <c r="K47" s="104"/>
      <c r="L47" s="104"/>
      <c r="M47" s="104"/>
      <c r="N47" s="119"/>
      <c r="O47" s="119"/>
      <c r="P47" s="133"/>
      <c r="Q47" s="127"/>
    </row>
    <row r="48" spans="2:17" x14ac:dyDescent="0.25">
      <c r="B48" s="126"/>
      <c r="C48" s="119"/>
      <c r="D48" s="128"/>
      <c r="E48" s="119"/>
      <c r="F48" s="104"/>
      <c r="G48" s="104"/>
      <c r="H48" s="127"/>
      <c r="I48" s="126"/>
      <c r="J48" s="104"/>
      <c r="K48" s="104"/>
      <c r="L48" s="104"/>
      <c r="M48" s="104"/>
      <c r="N48" s="119"/>
      <c r="O48" s="119"/>
      <c r="P48" s="133"/>
      <c r="Q48" s="127"/>
    </row>
    <row r="49" spans="2:17" x14ac:dyDescent="0.25">
      <c r="B49" s="126"/>
      <c r="C49" s="119"/>
      <c r="D49" s="128"/>
      <c r="E49" s="119"/>
      <c r="F49" s="104"/>
      <c r="G49" s="104"/>
      <c r="H49" s="127"/>
      <c r="I49" s="126"/>
      <c r="J49" s="104"/>
      <c r="K49" s="104"/>
      <c r="L49" s="104"/>
      <c r="M49" s="104"/>
      <c r="N49" s="119"/>
      <c r="O49" s="119"/>
      <c r="P49" s="133"/>
      <c r="Q49" s="127"/>
    </row>
    <row r="50" spans="2:17" x14ac:dyDescent="0.25">
      <c r="B50" s="126"/>
      <c r="C50" s="119"/>
      <c r="D50" s="128"/>
      <c r="E50" s="119"/>
      <c r="F50" s="104"/>
      <c r="G50" s="104"/>
      <c r="H50" s="127"/>
      <c r="I50" s="126"/>
      <c r="J50" s="104"/>
      <c r="K50" s="104"/>
      <c r="L50" s="104"/>
      <c r="M50" s="104"/>
      <c r="N50" s="119"/>
      <c r="O50" s="119"/>
      <c r="P50" s="133"/>
      <c r="Q50" s="127"/>
    </row>
    <row r="51" spans="2:17" x14ac:dyDescent="0.25">
      <c r="B51" s="126"/>
      <c r="C51" s="119"/>
      <c r="D51" s="128"/>
      <c r="E51" s="119"/>
      <c r="F51" s="104"/>
      <c r="G51" s="104"/>
      <c r="H51" s="127"/>
      <c r="I51" s="126"/>
      <c r="J51" s="104"/>
      <c r="K51" s="104"/>
      <c r="L51" s="104"/>
      <c r="M51" s="104"/>
      <c r="N51" s="119"/>
      <c r="O51" s="119"/>
      <c r="P51" s="133"/>
      <c r="Q51" s="127"/>
    </row>
    <row r="52" spans="2:17" x14ac:dyDescent="0.25">
      <c r="B52" s="126"/>
      <c r="C52" s="119"/>
      <c r="D52" s="128"/>
      <c r="E52" s="119"/>
      <c r="F52" s="104"/>
      <c r="G52" s="104"/>
      <c r="H52" s="127"/>
      <c r="I52" s="126"/>
      <c r="J52" s="104"/>
      <c r="K52" s="104"/>
      <c r="L52" s="104"/>
      <c r="M52" s="104"/>
      <c r="N52" s="119"/>
      <c r="O52" s="119"/>
      <c r="P52" s="133"/>
      <c r="Q52" s="127"/>
    </row>
    <row r="53" spans="2:17" x14ac:dyDescent="0.25">
      <c r="B53" s="126"/>
      <c r="C53" s="119"/>
      <c r="D53" s="128"/>
      <c r="E53" s="119"/>
      <c r="F53" s="104"/>
      <c r="G53" s="104"/>
      <c r="H53" s="127"/>
      <c r="I53" s="126"/>
      <c r="J53" s="104"/>
      <c r="K53" s="104"/>
      <c r="L53" s="104"/>
      <c r="M53" s="104"/>
      <c r="N53" s="119"/>
      <c r="O53" s="119"/>
      <c r="P53" s="133"/>
      <c r="Q53" s="127"/>
    </row>
    <row r="54" spans="2:17" x14ac:dyDescent="0.25">
      <c r="B54" s="126"/>
      <c r="C54" s="119"/>
      <c r="D54" s="128"/>
      <c r="E54" s="119"/>
      <c r="F54" s="104"/>
      <c r="G54" s="104"/>
      <c r="H54" s="127"/>
      <c r="I54" s="126"/>
      <c r="J54" s="104"/>
      <c r="K54" s="104"/>
      <c r="L54" s="104"/>
      <c r="M54" s="104"/>
      <c r="N54" s="119"/>
      <c r="O54" s="119"/>
      <c r="P54" s="133"/>
      <c r="Q54" s="127"/>
    </row>
    <row r="55" spans="2:17" x14ac:dyDescent="0.25">
      <c r="B55" s="126"/>
      <c r="C55" s="119"/>
      <c r="D55" s="128"/>
      <c r="E55" s="119"/>
      <c r="F55" s="104"/>
      <c r="G55" s="104"/>
      <c r="H55" s="127"/>
      <c r="I55" s="126"/>
      <c r="J55" s="104"/>
      <c r="K55" s="104"/>
      <c r="L55" s="104"/>
      <c r="M55" s="104"/>
      <c r="N55" s="119"/>
      <c r="O55" s="119"/>
      <c r="P55" s="133"/>
      <c r="Q55" s="127"/>
    </row>
    <row r="56" spans="2:17" x14ac:dyDescent="0.25">
      <c r="B56" s="126"/>
      <c r="C56" s="119"/>
      <c r="D56" s="128"/>
      <c r="E56" s="119"/>
      <c r="F56" s="104"/>
      <c r="G56" s="104"/>
      <c r="H56" s="127"/>
      <c r="I56" s="126"/>
      <c r="J56" s="104"/>
      <c r="K56" s="104"/>
      <c r="L56" s="104"/>
      <c r="M56" s="104"/>
      <c r="N56" s="119"/>
      <c r="O56" s="119"/>
      <c r="P56" s="133"/>
      <c r="Q56" s="127"/>
    </row>
    <row r="57" spans="2:17" x14ac:dyDescent="0.25">
      <c r="B57" s="126"/>
      <c r="C57" s="119"/>
      <c r="D57" s="128"/>
      <c r="E57" s="119"/>
      <c r="F57" s="104"/>
      <c r="G57" s="104"/>
      <c r="H57" s="127"/>
      <c r="I57" s="126"/>
      <c r="J57" s="104"/>
      <c r="K57" s="104"/>
      <c r="L57" s="104"/>
      <c r="M57" s="104"/>
      <c r="N57" s="119"/>
      <c r="O57" s="119"/>
      <c r="P57" s="133"/>
      <c r="Q57" s="127"/>
    </row>
    <row r="58" spans="2:17" x14ac:dyDescent="0.25">
      <c r="B58" s="126"/>
      <c r="C58" s="119"/>
      <c r="D58" s="128"/>
      <c r="E58" s="119"/>
      <c r="F58" s="104"/>
      <c r="G58" s="104"/>
      <c r="H58" s="127"/>
      <c r="I58" s="126"/>
      <c r="J58" s="104"/>
      <c r="K58" s="104"/>
      <c r="L58" s="104"/>
      <c r="M58" s="104"/>
      <c r="N58" s="119"/>
      <c r="O58" s="119"/>
      <c r="P58" s="133"/>
      <c r="Q58" s="127"/>
    </row>
    <row r="59" spans="2:17" x14ac:dyDescent="0.25">
      <c r="B59" s="126"/>
      <c r="C59" s="119"/>
      <c r="D59" s="128"/>
      <c r="E59" s="119"/>
      <c r="F59" s="104"/>
      <c r="G59" s="104"/>
      <c r="H59" s="127"/>
      <c r="I59" s="126"/>
      <c r="J59" s="104"/>
      <c r="K59" s="104"/>
      <c r="L59" s="104"/>
      <c r="M59" s="104"/>
      <c r="N59" s="119"/>
      <c r="O59" s="119"/>
      <c r="P59" s="133"/>
      <c r="Q59" s="127"/>
    </row>
    <row r="60" spans="2:17" x14ac:dyDescent="0.25">
      <c r="B60" s="126"/>
      <c r="C60" s="119"/>
      <c r="D60" s="128"/>
      <c r="E60" s="119"/>
      <c r="F60" s="104"/>
      <c r="G60" s="104"/>
      <c r="H60" s="127"/>
      <c r="I60" s="126"/>
      <c r="J60" s="104"/>
      <c r="K60" s="104"/>
      <c r="L60" s="104"/>
      <c r="M60" s="104"/>
      <c r="N60" s="119"/>
      <c r="O60" s="119"/>
      <c r="P60" s="133"/>
      <c r="Q60" s="127"/>
    </row>
    <row r="61" spans="2:17" x14ac:dyDescent="0.25">
      <c r="B61" s="126"/>
      <c r="C61" s="119"/>
      <c r="D61" s="128"/>
      <c r="E61" s="119"/>
      <c r="F61" s="104"/>
      <c r="G61" s="104"/>
      <c r="H61" s="127"/>
      <c r="I61" s="126"/>
      <c r="J61" s="104"/>
      <c r="K61" s="104"/>
      <c r="L61" s="104"/>
      <c r="M61" s="104"/>
      <c r="N61" s="119"/>
      <c r="O61" s="119"/>
      <c r="P61" s="133"/>
      <c r="Q61" s="127"/>
    </row>
    <row r="62" spans="2:17" x14ac:dyDescent="0.25">
      <c r="B62" s="126"/>
      <c r="C62" s="119"/>
      <c r="D62" s="128"/>
      <c r="E62" s="119"/>
      <c r="F62" s="104"/>
      <c r="G62" s="104"/>
      <c r="H62" s="127"/>
      <c r="I62" s="126"/>
      <c r="J62" s="104"/>
      <c r="K62" s="104"/>
      <c r="L62" s="104"/>
      <c r="M62" s="104"/>
      <c r="N62" s="119"/>
      <c r="O62" s="119"/>
      <c r="P62" s="133"/>
      <c r="Q62" s="127"/>
    </row>
    <row r="63" spans="2:17" x14ac:dyDescent="0.25">
      <c r="B63" s="126"/>
      <c r="C63" s="119"/>
      <c r="D63" s="128"/>
      <c r="E63" s="119"/>
      <c r="F63" s="104"/>
      <c r="G63" s="104"/>
      <c r="H63" s="127"/>
      <c r="I63" s="126"/>
      <c r="J63" s="104"/>
      <c r="K63" s="104"/>
      <c r="L63" s="104"/>
      <c r="M63" s="104"/>
      <c r="N63" s="119"/>
      <c r="O63" s="119"/>
      <c r="P63" s="133"/>
      <c r="Q63" s="127"/>
    </row>
    <row r="64" spans="2:17" x14ac:dyDescent="0.25">
      <c r="B64" s="126"/>
      <c r="C64" s="119"/>
      <c r="D64" s="128"/>
      <c r="E64" s="119"/>
      <c r="F64" s="104"/>
      <c r="G64" s="104"/>
      <c r="H64" s="127"/>
      <c r="I64" s="126"/>
      <c r="J64" s="104"/>
      <c r="K64" s="104"/>
      <c r="L64" s="104"/>
      <c r="M64" s="104"/>
      <c r="N64" s="119"/>
      <c r="O64" s="119"/>
      <c r="P64" s="133"/>
      <c r="Q64" s="127"/>
    </row>
    <row r="65" spans="2:17" x14ac:dyDescent="0.25">
      <c r="B65" s="126"/>
      <c r="C65" s="119"/>
      <c r="D65" s="128"/>
      <c r="E65" s="119"/>
      <c r="F65" s="104"/>
      <c r="G65" s="104"/>
      <c r="H65" s="127"/>
      <c r="I65" s="126"/>
      <c r="J65" s="104"/>
      <c r="K65" s="104"/>
      <c r="L65" s="104"/>
      <c r="M65" s="104"/>
      <c r="N65" s="119"/>
      <c r="O65" s="119"/>
      <c r="P65" s="133"/>
      <c r="Q65" s="127"/>
    </row>
    <row r="66" spans="2:17" x14ac:dyDescent="0.25">
      <c r="B66" s="126"/>
      <c r="C66" s="119"/>
      <c r="D66" s="128"/>
      <c r="E66" s="119"/>
      <c r="F66" s="104"/>
      <c r="G66" s="104"/>
      <c r="H66" s="127"/>
      <c r="I66" s="126"/>
      <c r="J66" s="104"/>
      <c r="K66" s="104"/>
      <c r="L66" s="104"/>
      <c r="M66" s="104"/>
      <c r="N66" s="119"/>
      <c r="O66" s="119"/>
      <c r="P66" s="133"/>
      <c r="Q66" s="127"/>
    </row>
    <row r="67" spans="2:17" x14ac:dyDescent="0.25">
      <c r="B67" s="126"/>
      <c r="C67" s="119"/>
      <c r="D67" s="128"/>
      <c r="E67" s="119"/>
      <c r="F67" s="104"/>
      <c r="G67" s="104"/>
      <c r="H67" s="127"/>
      <c r="I67" s="126"/>
      <c r="J67" s="104"/>
      <c r="K67" s="104"/>
      <c r="L67" s="104"/>
      <c r="M67" s="104"/>
      <c r="N67" s="119"/>
      <c r="O67" s="119"/>
      <c r="P67" s="133"/>
      <c r="Q67" s="127"/>
    </row>
    <row r="68" spans="2:17" x14ac:dyDescent="0.25">
      <c r="B68" s="126"/>
      <c r="C68" s="119"/>
      <c r="D68" s="128"/>
      <c r="E68" s="119"/>
      <c r="F68" s="104"/>
      <c r="G68" s="104"/>
      <c r="H68" s="127"/>
      <c r="I68" s="126"/>
      <c r="J68" s="104"/>
      <c r="K68" s="104"/>
      <c r="L68" s="104"/>
      <c r="M68" s="104"/>
      <c r="N68" s="119"/>
      <c r="O68" s="119"/>
      <c r="P68" s="133"/>
      <c r="Q68" s="127"/>
    </row>
    <row r="69" spans="2:17" x14ac:dyDescent="0.25">
      <c r="B69" s="126"/>
      <c r="C69" s="119"/>
      <c r="D69" s="128"/>
      <c r="E69" s="119"/>
      <c r="F69" s="104"/>
      <c r="G69" s="104"/>
      <c r="H69" s="127"/>
      <c r="I69" s="126"/>
      <c r="J69" s="104"/>
      <c r="K69" s="104"/>
      <c r="L69" s="104"/>
      <c r="M69" s="104"/>
      <c r="N69" s="119"/>
      <c r="O69" s="119"/>
      <c r="P69" s="133"/>
      <c r="Q69" s="127"/>
    </row>
    <row r="70" spans="2:17" x14ac:dyDescent="0.25">
      <c r="B70" s="126"/>
      <c r="C70" s="119"/>
      <c r="D70" s="128"/>
      <c r="E70" s="119"/>
      <c r="F70" s="104"/>
      <c r="G70" s="104"/>
      <c r="H70" s="127"/>
      <c r="I70" s="126"/>
      <c r="J70" s="104"/>
      <c r="K70" s="104"/>
      <c r="L70" s="104"/>
      <c r="M70" s="104"/>
      <c r="N70" s="119"/>
      <c r="O70" s="119"/>
      <c r="P70" s="133"/>
      <c r="Q70" s="127"/>
    </row>
    <row r="71" spans="2:17" x14ac:dyDescent="0.25">
      <c r="B71" s="126"/>
      <c r="C71" s="119"/>
      <c r="D71" s="128"/>
      <c r="E71" s="119"/>
      <c r="F71" s="104"/>
      <c r="G71" s="104"/>
      <c r="H71" s="127"/>
      <c r="I71" s="126"/>
      <c r="J71" s="104"/>
      <c r="K71" s="104"/>
      <c r="L71" s="104"/>
      <c r="M71" s="104"/>
      <c r="N71" s="119"/>
      <c r="O71" s="119"/>
      <c r="P71" s="133"/>
      <c r="Q71" s="127"/>
    </row>
    <row r="72" spans="2:17" x14ac:dyDescent="0.25">
      <c r="B72" s="126"/>
      <c r="C72" s="119"/>
      <c r="D72" s="128"/>
      <c r="E72" s="119"/>
      <c r="F72" s="104"/>
      <c r="G72" s="104"/>
      <c r="H72" s="127"/>
      <c r="I72" s="126"/>
      <c r="J72" s="104"/>
      <c r="K72" s="104"/>
      <c r="L72" s="104"/>
      <c r="M72" s="104"/>
      <c r="N72" s="119"/>
      <c r="O72" s="119"/>
      <c r="P72" s="133"/>
      <c r="Q72" s="127"/>
    </row>
    <row r="73" spans="2:17" x14ac:dyDescent="0.25">
      <c r="B73" s="126"/>
      <c r="C73" s="119"/>
      <c r="D73" s="128"/>
      <c r="E73" s="119"/>
      <c r="F73" s="104"/>
      <c r="G73" s="104"/>
      <c r="H73" s="127"/>
      <c r="I73" s="126"/>
      <c r="J73" s="104"/>
      <c r="K73" s="104"/>
      <c r="L73" s="104"/>
      <c r="M73" s="104"/>
      <c r="N73" s="119"/>
      <c r="O73" s="119"/>
      <c r="P73" s="133"/>
      <c r="Q73" s="127"/>
    </row>
    <row r="74" spans="2:17" x14ac:dyDescent="0.25">
      <c r="B74" s="126"/>
      <c r="C74" s="119"/>
      <c r="D74" s="128"/>
      <c r="E74" s="119"/>
      <c r="F74" s="104"/>
      <c r="G74" s="104"/>
      <c r="H74" s="127"/>
      <c r="I74" s="126"/>
      <c r="J74" s="104"/>
      <c r="K74" s="104"/>
      <c r="L74" s="104"/>
      <c r="M74" s="104"/>
      <c r="N74" s="119"/>
      <c r="O74" s="119"/>
      <c r="P74" s="133"/>
      <c r="Q74" s="127"/>
    </row>
    <row r="75" spans="2:17" x14ac:dyDescent="0.25">
      <c r="B75" s="126"/>
      <c r="C75" s="119"/>
      <c r="D75" s="128"/>
      <c r="E75" s="119"/>
      <c r="F75" s="104"/>
      <c r="G75" s="104"/>
      <c r="H75" s="127"/>
      <c r="I75" s="126"/>
      <c r="J75" s="104"/>
      <c r="K75" s="104"/>
      <c r="L75" s="104"/>
      <c r="M75" s="104"/>
      <c r="N75" s="119"/>
      <c r="O75" s="119"/>
      <c r="P75" s="133"/>
      <c r="Q75" s="127"/>
    </row>
    <row r="76" spans="2:17" x14ac:dyDescent="0.25">
      <c r="B76" s="126"/>
      <c r="C76" s="119"/>
      <c r="D76" s="128"/>
      <c r="E76" s="119"/>
      <c r="F76" s="104"/>
      <c r="G76" s="104"/>
      <c r="H76" s="127"/>
      <c r="I76" s="126"/>
      <c r="J76" s="104"/>
      <c r="K76" s="104"/>
      <c r="L76" s="104"/>
      <c r="M76" s="104"/>
      <c r="N76" s="119"/>
      <c r="O76" s="119"/>
      <c r="P76" s="133"/>
      <c r="Q76" s="127"/>
    </row>
    <row r="77" spans="2:17" x14ac:dyDescent="0.25">
      <c r="B77" s="126"/>
      <c r="C77" s="119"/>
      <c r="D77" s="128"/>
      <c r="E77" s="119"/>
      <c r="F77" s="104"/>
      <c r="G77" s="104"/>
      <c r="H77" s="127"/>
      <c r="I77" s="126"/>
      <c r="J77" s="104"/>
      <c r="K77" s="104"/>
      <c r="L77" s="104"/>
      <c r="M77" s="104"/>
      <c r="N77" s="119"/>
      <c r="O77" s="119"/>
      <c r="P77" s="133"/>
      <c r="Q77" s="127"/>
    </row>
    <row r="78" spans="2:17" x14ac:dyDescent="0.25">
      <c r="B78" s="126"/>
      <c r="C78" s="119"/>
      <c r="D78" s="128"/>
      <c r="E78" s="119"/>
      <c r="F78" s="104"/>
      <c r="G78" s="104"/>
      <c r="H78" s="127"/>
      <c r="I78" s="126"/>
      <c r="J78" s="104"/>
      <c r="K78" s="104"/>
      <c r="L78" s="104"/>
      <c r="M78" s="104"/>
      <c r="N78" s="119"/>
      <c r="O78" s="119"/>
      <c r="P78" s="133"/>
      <c r="Q78" s="127"/>
    </row>
    <row r="79" spans="2:17" x14ac:dyDescent="0.25">
      <c r="B79" s="126"/>
      <c r="C79" s="119"/>
      <c r="D79" s="128"/>
      <c r="E79" s="119"/>
      <c r="F79" s="104"/>
      <c r="G79" s="104"/>
      <c r="H79" s="127"/>
      <c r="I79" s="126"/>
      <c r="J79" s="104"/>
      <c r="K79" s="104"/>
      <c r="L79" s="104"/>
      <c r="M79" s="104"/>
      <c r="N79" s="119"/>
      <c r="O79" s="119"/>
      <c r="P79" s="133"/>
      <c r="Q79" s="127"/>
    </row>
    <row r="80" spans="2:17" x14ac:dyDescent="0.25">
      <c r="B80" s="126"/>
      <c r="C80" s="119"/>
      <c r="D80" s="128"/>
      <c r="E80" s="119"/>
      <c r="F80" s="104"/>
      <c r="G80" s="104"/>
      <c r="H80" s="127"/>
      <c r="I80" s="126"/>
      <c r="J80" s="104"/>
      <c r="K80" s="104"/>
      <c r="L80" s="104"/>
      <c r="M80" s="104"/>
      <c r="N80" s="119"/>
      <c r="O80" s="119"/>
      <c r="P80" s="133"/>
      <c r="Q80" s="127"/>
    </row>
    <row r="81" spans="2:17" x14ac:dyDescent="0.25">
      <c r="B81" s="126"/>
      <c r="C81" s="119"/>
      <c r="D81" s="128"/>
      <c r="E81" s="119"/>
      <c r="F81" s="104"/>
      <c r="G81" s="104"/>
      <c r="H81" s="127"/>
      <c r="I81" s="126"/>
      <c r="J81" s="104"/>
      <c r="K81" s="104"/>
      <c r="L81" s="104"/>
      <c r="M81" s="104"/>
      <c r="N81" s="119"/>
      <c r="O81" s="119"/>
      <c r="P81" s="133"/>
      <c r="Q81" s="127"/>
    </row>
    <row r="82" spans="2:17" x14ac:dyDescent="0.25">
      <c r="B82" s="126"/>
      <c r="C82" s="119"/>
      <c r="D82" s="128"/>
      <c r="E82" s="119"/>
      <c r="F82" s="104"/>
      <c r="G82" s="104"/>
      <c r="H82" s="127"/>
      <c r="I82" s="126"/>
      <c r="J82" s="104"/>
      <c r="K82" s="104"/>
      <c r="L82" s="104"/>
      <c r="M82" s="104"/>
      <c r="N82" s="119"/>
      <c r="O82" s="119"/>
      <c r="P82" s="133"/>
      <c r="Q82" s="127"/>
    </row>
    <row r="83" spans="2:17" x14ac:dyDescent="0.25">
      <c r="B83" s="126"/>
      <c r="C83" s="119"/>
      <c r="D83" s="128"/>
      <c r="E83" s="119"/>
      <c r="F83" s="104"/>
      <c r="G83" s="104"/>
      <c r="H83" s="127"/>
      <c r="I83" s="126"/>
      <c r="J83" s="104"/>
      <c r="K83" s="104"/>
      <c r="L83" s="104"/>
      <c r="M83" s="104"/>
      <c r="N83" s="119"/>
      <c r="O83" s="119"/>
      <c r="P83" s="133"/>
      <c r="Q83" s="127"/>
    </row>
    <row r="84" spans="2:17" x14ac:dyDescent="0.25">
      <c r="B84" s="126"/>
      <c r="C84" s="119"/>
      <c r="D84" s="128"/>
      <c r="E84" s="119"/>
      <c r="F84" s="104"/>
      <c r="G84" s="104"/>
      <c r="H84" s="127"/>
      <c r="I84" s="126"/>
      <c r="J84" s="104"/>
      <c r="K84" s="104"/>
      <c r="L84" s="104"/>
      <c r="M84" s="104"/>
      <c r="N84" s="119"/>
      <c r="O84" s="119"/>
      <c r="P84" s="133"/>
      <c r="Q84" s="127"/>
    </row>
    <row r="85" spans="2:17" x14ac:dyDescent="0.25">
      <c r="B85" s="126"/>
      <c r="C85" s="119"/>
      <c r="D85" s="128"/>
      <c r="E85" s="119"/>
      <c r="F85" s="104"/>
      <c r="G85" s="104"/>
      <c r="H85" s="127"/>
      <c r="I85" s="126"/>
      <c r="J85" s="104"/>
      <c r="K85" s="104"/>
      <c r="L85" s="104"/>
      <c r="M85" s="104"/>
      <c r="N85" s="119"/>
      <c r="O85" s="119"/>
      <c r="P85" s="133"/>
      <c r="Q85" s="127"/>
    </row>
    <row r="86" spans="2:17" x14ac:dyDescent="0.25">
      <c r="B86" s="126"/>
      <c r="C86" s="119"/>
      <c r="D86" s="128"/>
      <c r="E86" s="119"/>
      <c r="F86" s="104"/>
      <c r="G86" s="104"/>
      <c r="H86" s="127"/>
      <c r="I86" s="126"/>
      <c r="J86" s="104"/>
      <c r="K86" s="104"/>
      <c r="L86" s="104"/>
      <c r="M86" s="104"/>
      <c r="N86" s="119"/>
      <c r="O86" s="119"/>
      <c r="P86" s="133"/>
      <c r="Q86" s="127"/>
    </row>
    <row r="87" spans="2:17" x14ac:dyDescent="0.25">
      <c r="B87" s="126"/>
      <c r="C87" s="119"/>
      <c r="D87" s="128"/>
      <c r="E87" s="119"/>
      <c r="F87" s="104"/>
      <c r="G87" s="104"/>
      <c r="H87" s="127"/>
      <c r="I87" s="126"/>
      <c r="J87" s="104"/>
      <c r="K87" s="104"/>
      <c r="L87" s="104"/>
      <c r="M87" s="104"/>
      <c r="N87" s="119"/>
      <c r="O87" s="119"/>
      <c r="P87" s="133"/>
      <c r="Q87" s="127"/>
    </row>
    <row r="88" spans="2:17" x14ac:dyDescent="0.25">
      <c r="B88" s="126"/>
      <c r="C88" s="119"/>
      <c r="D88" s="128"/>
      <c r="E88" s="119"/>
      <c r="F88" s="104"/>
      <c r="G88" s="104"/>
      <c r="H88" s="127"/>
      <c r="I88" s="126"/>
      <c r="J88" s="104"/>
      <c r="K88" s="104"/>
      <c r="L88" s="104"/>
      <c r="M88" s="104"/>
      <c r="N88" s="119"/>
      <c r="O88" s="119"/>
      <c r="P88" s="133"/>
      <c r="Q88" s="127"/>
    </row>
    <row r="89" spans="2:17" x14ac:dyDescent="0.25">
      <c r="B89" s="126"/>
      <c r="C89" s="119"/>
      <c r="D89" s="128"/>
      <c r="E89" s="119"/>
      <c r="F89" s="104"/>
      <c r="G89" s="104"/>
      <c r="H89" s="127"/>
      <c r="I89" s="126"/>
      <c r="J89" s="104"/>
      <c r="K89" s="104"/>
      <c r="L89" s="104"/>
      <c r="M89" s="104"/>
      <c r="N89" s="119"/>
      <c r="O89" s="119"/>
      <c r="P89" s="133"/>
      <c r="Q89" s="127"/>
    </row>
    <row r="90" spans="2:17" x14ac:dyDescent="0.25">
      <c r="B90" s="126"/>
      <c r="C90" s="119"/>
      <c r="D90" s="128"/>
      <c r="E90" s="119"/>
      <c r="F90" s="104"/>
      <c r="G90" s="104"/>
      <c r="H90" s="127"/>
      <c r="I90" s="126"/>
      <c r="J90" s="104"/>
      <c r="K90" s="104"/>
      <c r="L90" s="104"/>
      <c r="M90" s="104"/>
      <c r="N90" s="119"/>
      <c r="O90" s="119"/>
      <c r="P90" s="133"/>
      <c r="Q90" s="127"/>
    </row>
    <row r="91" spans="2:17" x14ac:dyDescent="0.25">
      <c r="B91" s="126"/>
      <c r="C91" s="119"/>
      <c r="D91" s="128"/>
      <c r="E91" s="119"/>
      <c r="F91" s="104"/>
      <c r="G91" s="104"/>
      <c r="H91" s="127"/>
      <c r="I91" s="126"/>
      <c r="J91" s="104"/>
      <c r="K91" s="104"/>
      <c r="L91" s="104"/>
      <c r="M91" s="104"/>
      <c r="N91" s="119"/>
      <c r="O91" s="119"/>
      <c r="P91" s="133"/>
      <c r="Q91" s="127"/>
    </row>
    <row r="92" spans="2:17" x14ac:dyDescent="0.25">
      <c r="B92" s="126"/>
      <c r="C92" s="119"/>
      <c r="D92" s="128"/>
      <c r="E92" s="119"/>
      <c r="F92" s="104"/>
      <c r="G92" s="104"/>
      <c r="H92" s="127"/>
      <c r="I92" s="126"/>
      <c r="J92" s="104"/>
      <c r="K92" s="104"/>
      <c r="L92" s="104"/>
      <c r="M92" s="104"/>
      <c r="N92" s="119"/>
      <c r="O92" s="119"/>
      <c r="P92" s="133"/>
      <c r="Q92" s="127"/>
    </row>
    <row r="93" spans="2:17" x14ac:dyDescent="0.25">
      <c r="B93" s="126"/>
      <c r="C93" s="119"/>
      <c r="D93" s="128"/>
      <c r="E93" s="119"/>
      <c r="F93" s="104"/>
      <c r="G93" s="104"/>
      <c r="H93" s="127"/>
      <c r="I93" s="126"/>
      <c r="J93" s="104"/>
      <c r="K93" s="104"/>
      <c r="L93" s="104"/>
      <c r="M93" s="104"/>
      <c r="N93" s="119"/>
      <c r="O93" s="119"/>
      <c r="P93" s="133"/>
      <c r="Q93" s="127"/>
    </row>
    <row r="94" spans="2:17" x14ac:dyDescent="0.25">
      <c r="B94" s="126"/>
      <c r="C94" s="119"/>
      <c r="D94" s="128"/>
      <c r="E94" s="119"/>
      <c r="F94" s="104"/>
      <c r="G94" s="104"/>
      <c r="H94" s="127"/>
      <c r="I94" s="126"/>
      <c r="J94" s="104"/>
      <c r="K94" s="104"/>
      <c r="L94" s="104"/>
      <c r="M94" s="104"/>
      <c r="N94" s="119"/>
      <c r="O94" s="119"/>
      <c r="P94" s="133"/>
      <c r="Q94" s="127"/>
    </row>
    <row r="95" spans="2:17" x14ac:dyDescent="0.25">
      <c r="B95" s="126"/>
      <c r="C95" s="119"/>
      <c r="D95" s="128"/>
      <c r="E95" s="119"/>
      <c r="F95" s="104"/>
      <c r="G95" s="104"/>
      <c r="H95" s="127"/>
      <c r="I95" s="126"/>
      <c r="J95" s="104"/>
      <c r="K95" s="104"/>
      <c r="L95" s="104"/>
      <c r="M95" s="104"/>
      <c r="N95" s="119"/>
      <c r="O95" s="119"/>
      <c r="P95" s="133"/>
      <c r="Q95" s="127"/>
    </row>
    <row r="96" spans="2:17" x14ac:dyDescent="0.25">
      <c r="B96" s="126"/>
      <c r="C96" s="119"/>
      <c r="D96" s="128"/>
      <c r="E96" s="119"/>
      <c r="F96" s="104"/>
      <c r="G96" s="104"/>
      <c r="H96" s="127"/>
      <c r="I96" s="126"/>
      <c r="J96" s="104"/>
      <c r="K96" s="104"/>
      <c r="L96" s="104"/>
      <c r="M96" s="104"/>
      <c r="N96" s="119"/>
      <c r="O96" s="119"/>
      <c r="P96" s="133"/>
      <c r="Q96" s="127"/>
    </row>
    <row r="97" spans="2:17" x14ac:dyDescent="0.25">
      <c r="B97" s="126"/>
      <c r="C97" s="119"/>
      <c r="D97" s="128"/>
      <c r="E97" s="119"/>
      <c r="F97" s="104"/>
      <c r="G97" s="104"/>
      <c r="H97" s="127"/>
      <c r="I97" s="126"/>
      <c r="J97" s="104"/>
      <c r="K97" s="104"/>
      <c r="L97" s="104"/>
      <c r="M97" s="104"/>
      <c r="N97" s="119"/>
      <c r="O97" s="119"/>
      <c r="P97" s="133"/>
      <c r="Q97" s="127"/>
    </row>
    <row r="98" spans="2:17" x14ac:dyDescent="0.25">
      <c r="B98" s="126"/>
      <c r="C98" s="119"/>
      <c r="D98" s="128"/>
      <c r="E98" s="119"/>
      <c r="F98" s="104"/>
      <c r="G98" s="104"/>
      <c r="H98" s="127"/>
      <c r="I98" s="126"/>
      <c r="J98" s="104"/>
      <c r="K98" s="104"/>
      <c r="L98" s="104"/>
      <c r="M98" s="104"/>
      <c r="N98" s="119"/>
      <c r="O98" s="119"/>
      <c r="P98" s="133"/>
      <c r="Q98" s="127"/>
    </row>
    <row r="99" spans="2:17" x14ac:dyDescent="0.25">
      <c r="B99" s="126"/>
      <c r="C99" s="119"/>
      <c r="D99" s="128"/>
      <c r="E99" s="119"/>
      <c r="F99" s="104"/>
      <c r="G99" s="104"/>
      <c r="H99" s="127"/>
      <c r="I99" s="126"/>
      <c r="J99" s="104"/>
      <c r="K99" s="104"/>
      <c r="L99" s="104"/>
      <c r="M99" s="104"/>
      <c r="N99" s="119"/>
      <c r="O99" s="119"/>
      <c r="P99" s="133"/>
      <c r="Q99" s="127"/>
    </row>
    <row r="100" spans="2:17" x14ac:dyDescent="0.25">
      <c r="B100" s="126"/>
      <c r="C100" s="119"/>
      <c r="D100" s="128"/>
      <c r="E100" s="119"/>
      <c r="F100" s="104"/>
      <c r="G100" s="104"/>
      <c r="H100" s="127"/>
      <c r="I100" s="126"/>
      <c r="J100" s="104"/>
      <c r="K100" s="104"/>
      <c r="L100" s="104"/>
      <c r="M100" s="104"/>
      <c r="N100" s="119"/>
      <c r="O100" s="119"/>
      <c r="P100" s="133"/>
      <c r="Q100" s="127"/>
    </row>
    <row r="101" spans="2:17" x14ac:dyDescent="0.25">
      <c r="B101" s="126"/>
      <c r="C101" s="119"/>
      <c r="D101" s="128"/>
      <c r="E101" s="119"/>
      <c r="F101" s="104"/>
      <c r="G101" s="104"/>
      <c r="H101" s="127"/>
      <c r="I101" s="126"/>
      <c r="J101" s="104"/>
      <c r="K101" s="104"/>
      <c r="L101" s="104"/>
      <c r="M101" s="104"/>
      <c r="N101" s="119"/>
      <c r="O101" s="119"/>
      <c r="P101" s="133"/>
      <c r="Q101" s="127"/>
    </row>
    <row r="102" spans="2:17" x14ac:dyDescent="0.25">
      <c r="B102" s="126"/>
      <c r="C102" s="119"/>
      <c r="D102" s="128"/>
      <c r="E102" s="119"/>
      <c r="F102" s="104"/>
      <c r="G102" s="104"/>
      <c r="H102" s="127"/>
      <c r="I102" s="126"/>
      <c r="J102" s="104"/>
      <c r="K102" s="104"/>
      <c r="L102" s="104"/>
      <c r="M102" s="104"/>
      <c r="N102" s="119"/>
      <c r="O102" s="119"/>
      <c r="P102" s="133"/>
      <c r="Q102" s="127"/>
    </row>
    <row r="103" spans="2:17" x14ac:dyDescent="0.25">
      <c r="B103" s="126"/>
      <c r="C103" s="119"/>
      <c r="D103" s="128"/>
      <c r="E103" s="119"/>
      <c r="F103" s="104"/>
      <c r="G103" s="104"/>
      <c r="H103" s="127"/>
      <c r="I103" s="126"/>
      <c r="J103" s="104"/>
      <c r="K103" s="104"/>
      <c r="L103" s="104"/>
      <c r="M103" s="104"/>
      <c r="N103" s="119"/>
      <c r="O103" s="119"/>
      <c r="P103" s="133"/>
      <c r="Q103" s="127"/>
    </row>
    <row r="104" spans="2:17" x14ac:dyDescent="0.25">
      <c r="B104" s="126"/>
      <c r="C104" s="119"/>
      <c r="D104" s="128"/>
      <c r="E104" s="119"/>
      <c r="F104" s="104"/>
      <c r="G104" s="104"/>
      <c r="H104" s="127"/>
      <c r="I104" s="126"/>
      <c r="J104" s="104"/>
      <c r="K104" s="104"/>
      <c r="L104" s="104"/>
      <c r="M104" s="104"/>
      <c r="N104" s="119"/>
      <c r="O104" s="119"/>
      <c r="P104" s="133"/>
      <c r="Q104" s="127"/>
    </row>
    <row r="105" spans="2:17" x14ac:dyDescent="0.25">
      <c r="B105" s="126"/>
      <c r="C105" s="119"/>
      <c r="D105" s="128"/>
      <c r="E105" s="119"/>
      <c r="F105" s="104"/>
      <c r="G105" s="104"/>
      <c r="H105" s="127"/>
      <c r="I105" s="126"/>
      <c r="J105" s="104"/>
      <c r="K105" s="104"/>
      <c r="L105" s="104"/>
      <c r="M105" s="104"/>
      <c r="N105" s="119"/>
      <c r="O105" s="119"/>
      <c r="P105" s="133"/>
      <c r="Q105" s="127"/>
    </row>
    <row r="106" spans="2:17" x14ac:dyDescent="0.25">
      <c r="B106" s="126"/>
      <c r="C106" s="119"/>
      <c r="D106" s="128"/>
      <c r="E106" s="119"/>
      <c r="F106" s="104"/>
      <c r="G106" s="104"/>
      <c r="H106" s="127"/>
      <c r="I106" s="126"/>
      <c r="J106" s="104"/>
      <c r="K106" s="104"/>
      <c r="L106" s="104"/>
      <c r="M106" s="104"/>
      <c r="N106" s="119"/>
      <c r="O106" s="119"/>
      <c r="P106" s="133"/>
      <c r="Q106" s="127"/>
    </row>
    <row r="107" spans="2:17" x14ac:dyDescent="0.25">
      <c r="B107" s="126"/>
      <c r="C107" s="119"/>
      <c r="D107" s="128"/>
      <c r="E107" s="119"/>
      <c r="F107" s="104"/>
      <c r="G107" s="104"/>
      <c r="H107" s="127"/>
      <c r="I107" s="126"/>
      <c r="J107" s="104"/>
      <c r="K107" s="104"/>
      <c r="L107" s="104"/>
      <c r="M107" s="104"/>
      <c r="N107" s="119"/>
      <c r="O107" s="119"/>
      <c r="P107" s="133"/>
      <c r="Q107" s="127"/>
    </row>
    <row r="108" spans="2:17" x14ac:dyDescent="0.25">
      <c r="B108" s="126"/>
      <c r="C108" s="119"/>
      <c r="D108" s="128"/>
      <c r="E108" s="119"/>
      <c r="F108" s="104"/>
      <c r="G108" s="104"/>
      <c r="H108" s="127"/>
      <c r="I108" s="126"/>
      <c r="J108" s="104"/>
      <c r="K108" s="104"/>
      <c r="L108" s="104"/>
      <c r="M108" s="104"/>
      <c r="N108" s="119"/>
      <c r="O108" s="119"/>
      <c r="P108" s="133"/>
      <c r="Q108" s="127"/>
    </row>
    <row r="109" spans="2:17" x14ac:dyDescent="0.25">
      <c r="B109" s="126"/>
      <c r="C109" s="119"/>
      <c r="D109" s="128"/>
      <c r="E109" s="119"/>
      <c r="F109" s="104"/>
      <c r="G109" s="104"/>
      <c r="H109" s="127"/>
      <c r="I109" s="126"/>
      <c r="J109" s="104"/>
      <c r="K109" s="104"/>
      <c r="L109" s="104"/>
      <c r="M109" s="104"/>
      <c r="N109" s="119"/>
      <c r="O109" s="119"/>
      <c r="P109" s="133"/>
      <c r="Q109" s="127"/>
    </row>
    <row r="110" spans="2:17" x14ac:dyDescent="0.25">
      <c r="B110" s="126"/>
      <c r="C110" s="119"/>
      <c r="D110" s="128"/>
      <c r="E110" s="119"/>
      <c r="F110" s="104"/>
      <c r="G110" s="104"/>
      <c r="H110" s="127"/>
      <c r="I110" s="126"/>
      <c r="J110" s="104"/>
      <c r="K110" s="104"/>
      <c r="L110" s="104"/>
      <c r="M110" s="104"/>
      <c r="N110" s="119"/>
      <c r="O110" s="119"/>
      <c r="P110" s="133"/>
      <c r="Q110" s="127"/>
    </row>
    <row r="111" spans="2:17" x14ac:dyDescent="0.25">
      <c r="B111" s="126"/>
      <c r="C111" s="119"/>
      <c r="D111" s="128"/>
      <c r="E111" s="119"/>
      <c r="F111" s="104"/>
      <c r="G111" s="104"/>
      <c r="H111" s="127"/>
      <c r="I111" s="126"/>
      <c r="J111" s="104"/>
      <c r="K111" s="104"/>
      <c r="L111" s="104"/>
      <c r="M111" s="104"/>
      <c r="N111" s="119"/>
      <c r="O111" s="119"/>
      <c r="P111" s="133"/>
      <c r="Q111" s="127"/>
    </row>
    <row r="112" spans="2:17" x14ac:dyDescent="0.25">
      <c r="B112" s="126"/>
      <c r="C112" s="119"/>
      <c r="D112" s="128"/>
      <c r="E112" s="119"/>
      <c r="F112" s="104"/>
      <c r="G112" s="104"/>
      <c r="H112" s="127"/>
      <c r="I112" s="126"/>
      <c r="J112" s="104"/>
      <c r="K112" s="104"/>
      <c r="L112" s="104"/>
      <c r="M112" s="104"/>
      <c r="N112" s="119"/>
      <c r="O112" s="119"/>
      <c r="P112" s="133"/>
      <c r="Q112" s="127"/>
    </row>
    <row r="113" spans="2:17" x14ac:dyDescent="0.25">
      <c r="B113" s="126"/>
      <c r="C113" s="119"/>
      <c r="D113" s="128"/>
      <c r="E113" s="119"/>
      <c r="F113" s="104"/>
      <c r="G113" s="104"/>
      <c r="H113" s="127"/>
      <c r="I113" s="126"/>
      <c r="J113" s="104"/>
      <c r="K113" s="104"/>
      <c r="L113" s="104"/>
      <c r="M113" s="104"/>
      <c r="N113" s="119"/>
      <c r="O113" s="119"/>
      <c r="P113" s="133"/>
      <c r="Q113" s="127"/>
    </row>
    <row r="114" spans="2:17" x14ac:dyDescent="0.25">
      <c r="B114" s="126"/>
      <c r="C114" s="119"/>
      <c r="D114" s="128"/>
      <c r="E114" s="119"/>
      <c r="F114" s="104"/>
      <c r="G114" s="104"/>
      <c r="H114" s="127"/>
      <c r="I114" s="126"/>
      <c r="J114" s="104"/>
      <c r="K114" s="104"/>
      <c r="L114" s="104"/>
      <c r="M114" s="104"/>
      <c r="N114" s="119"/>
      <c r="O114" s="119"/>
      <c r="P114" s="133"/>
      <c r="Q114" s="127"/>
    </row>
    <row r="115" spans="2:17" x14ac:dyDescent="0.25">
      <c r="B115" s="126"/>
      <c r="C115" s="119"/>
      <c r="D115" s="128"/>
      <c r="E115" s="119"/>
      <c r="F115" s="104"/>
      <c r="G115" s="104"/>
      <c r="H115" s="127"/>
      <c r="I115" s="126"/>
      <c r="J115" s="104"/>
      <c r="K115" s="104"/>
      <c r="L115" s="104"/>
      <c r="M115" s="104"/>
      <c r="N115" s="119"/>
      <c r="O115" s="119"/>
      <c r="P115" s="133"/>
      <c r="Q115" s="127"/>
    </row>
    <row r="116" spans="2:17" x14ac:dyDescent="0.25">
      <c r="B116" s="126"/>
      <c r="C116" s="119"/>
      <c r="D116" s="128"/>
      <c r="E116" s="119"/>
      <c r="F116" s="104"/>
      <c r="G116" s="104"/>
      <c r="H116" s="127"/>
      <c r="I116" s="126"/>
      <c r="J116" s="104"/>
      <c r="K116" s="104"/>
      <c r="L116" s="104"/>
      <c r="M116" s="104"/>
      <c r="N116" s="119"/>
      <c r="O116" s="119"/>
      <c r="P116" s="133"/>
      <c r="Q116" s="127"/>
    </row>
    <row r="117" spans="2:17" x14ac:dyDescent="0.25">
      <c r="B117" s="126"/>
      <c r="C117" s="119"/>
      <c r="D117" s="128"/>
      <c r="E117" s="119"/>
      <c r="F117" s="104"/>
      <c r="G117" s="104"/>
      <c r="H117" s="127"/>
      <c r="I117" s="126"/>
      <c r="J117" s="104"/>
      <c r="K117" s="104"/>
      <c r="L117" s="104"/>
      <c r="M117" s="104"/>
      <c r="N117" s="119"/>
      <c r="O117" s="119"/>
      <c r="P117" s="133"/>
      <c r="Q117" s="127"/>
    </row>
    <row r="118" spans="2:17" x14ac:dyDescent="0.25">
      <c r="B118" s="126"/>
      <c r="C118" s="119"/>
      <c r="D118" s="128"/>
      <c r="E118" s="119"/>
      <c r="F118" s="104"/>
      <c r="G118" s="104"/>
      <c r="H118" s="127"/>
      <c r="I118" s="126"/>
      <c r="J118" s="104"/>
      <c r="K118" s="104"/>
      <c r="L118" s="104"/>
      <c r="M118" s="104"/>
      <c r="N118" s="119"/>
      <c r="O118" s="119"/>
      <c r="P118" s="133"/>
      <c r="Q118" s="127"/>
    </row>
    <row r="119" spans="2:17" x14ac:dyDescent="0.25">
      <c r="B119" s="126"/>
      <c r="C119" s="119"/>
      <c r="D119" s="128"/>
      <c r="E119" s="119"/>
      <c r="F119" s="104"/>
      <c r="G119" s="104"/>
      <c r="H119" s="127"/>
      <c r="I119" s="126"/>
      <c r="J119" s="104"/>
      <c r="K119" s="104"/>
      <c r="L119" s="104"/>
      <c r="M119" s="104"/>
      <c r="N119" s="119"/>
      <c r="O119" s="119"/>
      <c r="P119" s="133"/>
      <c r="Q119" s="127"/>
    </row>
    <row r="120" spans="2:17" x14ac:dyDescent="0.25">
      <c r="B120" s="126"/>
      <c r="C120" s="119"/>
      <c r="D120" s="128"/>
      <c r="E120" s="119"/>
      <c r="F120" s="104"/>
      <c r="G120" s="104"/>
      <c r="H120" s="127"/>
      <c r="I120" s="126"/>
      <c r="J120" s="104"/>
      <c r="K120" s="104"/>
      <c r="L120" s="104"/>
      <c r="M120" s="104"/>
      <c r="N120" s="119"/>
      <c r="O120" s="119"/>
      <c r="P120" s="133"/>
      <c r="Q120" s="127"/>
    </row>
    <row r="121" spans="2:17" x14ac:dyDescent="0.25">
      <c r="B121" s="126"/>
      <c r="C121" s="119"/>
      <c r="D121" s="128"/>
      <c r="E121" s="119"/>
      <c r="F121" s="104"/>
      <c r="G121" s="104"/>
      <c r="H121" s="127"/>
      <c r="I121" s="126"/>
      <c r="J121" s="104"/>
      <c r="K121" s="104"/>
      <c r="L121" s="104"/>
      <c r="M121" s="104"/>
      <c r="N121" s="119"/>
      <c r="O121" s="119"/>
      <c r="P121" s="133"/>
      <c r="Q121" s="127"/>
    </row>
    <row r="122" spans="2:17" x14ac:dyDescent="0.25">
      <c r="B122" s="126"/>
      <c r="C122" s="119"/>
      <c r="D122" s="128"/>
      <c r="E122" s="119"/>
      <c r="F122" s="104"/>
      <c r="G122" s="104"/>
      <c r="H122" s="127"/>
      <c r="I122" s="126"/>
      <c r="J122" s="104"/>
      <c r="K122" s="104"/>
      <c r="L122" s="104"/>
      <c r="M122" s="104"/>
      <c r="N122" s="119"/>
      <c r="O122" s="119"/>
      <c r="P122" s="133"/>
      <c r="Q122" s="127"/>
    </row>
    <row r="123" spans="2:17" x14ac:dyDescent="0.25">
      <c r="B123" s="126"/>
      <c r="C123" s="119"/>
      <c r="D123" s="128"/>
      <c r="E123" s="119"/>
      <c r="F123" s="104"/>
      <c r="G123" s="104"/>
      <c r="H123" s="127"/>
      <c r="I123" s="126"/>
      <c r="J123" s="104"/>
      <c r="K123" s="104"/>
      <c r="L123" s="104"/>
      <c r="M123" s="104"/>
      <c r="N123" s="119"/>
      <c r="O123" s="119"/>
      <c r="P123" s="133"/>
      <c r="Q123" s="127"/>
    </row>
    <row r="124" spans="2:17" x14ac:dyDescent="0.25">
      <c r="B124" s="126"/>
      <c r="C124" s="119"/>
      <c r="D124" s="128"/>
      <c r="E124" s="119"/>
      <c r="F124" s="104"/>
      <c r="G124" s="104"/>
      <c r="H124" s="127"/>
      <c r="I124" s="126"/>
      <c r="J124" s="104"/>
      <c r="K124" s="104"/>
      <c r="L124" s="104"/>
      <c r="M124" s="104"/>
      <c r="N124" s="119"/>
      <c r="O124" s="119"/>
      <c r="P124" s="133"/>
      <c r="Q124" s="127"/>
    </row>
    <row r="125" spans="2:17" x14ac:dyDescent="0.25">
      <c r="B125" s="126"/>
      <c r="C125" s="119"/>
      <c r="D125" s="128"/>
      <c r="E125" s="119"/>
      <c r="F125" s="104"/>
      <c r="G125" s="104"/>
      <c r="H125" s="127"/>
      <c r="I125" s="126"/>
      <c r="J125" s="104"/>
      <c r="K125" s="104"/>
      <c r="L125" s="104"/>
      <c r="M125" s="104"/>
      <c r="N125" s="119"/>
      <c r="O125" s="119"/>
      <c r="P125" s="133"/>
      <c r="Q125" s="127"/>
    </row>
    <row r="126" spans="2:17" x14ac:dyDescent="0.25">
      <c r="B126" s="126"/>
      <c r="C126" s="119"/>
      <c r="D126" s="128"/>
      <c r="E126" s="119"/>
      <c r="F126" s="104"/>
      <c r="G126" s="104"/>
      <c r="H126" s="127"/>
      <c r="I126" s="126"/>
      <c r="J126" s="104"/>
      <c r="K126" s="104"/>
      <c r="L126" s="104"/>
      <c r="M126" s="104"/>
      <c r="N126" s="119"/>
      <c r="O126" s="119"/>
      <c r="P126" s="133"/>
      <c r="Q126" s="127"/>
    </row>
    <row r="127" spans="2:17" x14ac:dyDescent="0.25">
      <c r="B127" s="126"/>
      <c r="C127" s="119"/>
      <c r="D127" s="128"/>
      <c r="E127" s="119"/>
      <c r="F127" s="104"/>
      <c r="G127" s="104"/>
      <c r="H127" s="127"/>
      <c r="I127" s="126"/>
      <c r="J127" s="104"/>
      <c r="K127" s="104"/>
      <c r="L127" s="104"/>
      <c r="M127" s="104"/>
      <c r="N127" s="119"/>
      <c r="O127" s="119"/>
      <c r="P127" s="133"/>
      <c r="Q127" s="127"/>
    </row>
    <row r="128" spans="2:17" x14ac:dyDescent="0.25">
      <c r="B128" s="126"/>
      <c r="C128" s="119"/>
      <c r="D128" s="128"/>
      <c r="E128" s="119"/>
      <c r="F128" s="104"/>
      <c r="G128" s="104"/>
      <c r="H128" s="127"/>
      <c r="I128" s="126"/>
      <c r="J128" s="104"/>
      <c r="K128" s="104"/>
      <c r="L128" s="104"/>
      <c r="M128" s="104"/>
      <c r="N128" s="119"/>
      <c r="O128" s="119"/>
      <c r="P128" s="133"/>
      <c r="Q128" s="127"/>
    </row>
    <row r="129" spans="2:17" x14ac:dyDescent="0.25">
      <c r="B129" s="126"/>
      <c r="C129" s="119"/>
      <c r="D129" s="128"/>
      <c r="E129" s="119"/>
      <c r="F129" s="104"/>
      <c r="G129" s="104"/>
      <c r="H129" s="127"/>
      <c r="I129" s="126"/>
      <c r="J129" s="104"/>
      <c r="K129" s="104"/>
      <c r="L129" s="104"/>
      <c r="M129" s="104"/>
      <c r="N129" s="119"/>
      <c r="O129" s="119"/>
      <c r="P129" s="133"/>
      <c r="Q129" s="127"/>
    </row>
    <row r="130" spans="2:17" x14ac:dyDescent="0.25">
      <c r="B130" s="126"/>
      <c r="C130" s="119"/>
      <c r="D130" s="128"/>
      <c r="E130" s="119"/>
      <c r="F130" s="104"/>
      <c r="G130" s="104"/>
      <c r="H130" s="127"/>
      <c r="I130" s="126"/>
      <c r="J130" s="104"/>
      <c r="K130" s="104"/>
      <c r="L130" s="104"/>
      <c r="M130" s="104"/>
      <c r="N130" s="119"/>
      <c r="O130" s="119"/>
      <c r="P130" s="133"/>
      <c r="Q130" s="127"/>
    </row>
    <row r="131" spans="2:17" x14ac:dyDescent="0.25">
      <c r="B131" s="126"/>
      <c r="C131" s="119"/>
      <c r="D131" s="128"/>
      <c r="E131" s="119"/>
      <c r="F131" s="104"/>
      <c r="G131" s="104"/>
      <c r="H131" s="127"/>
      <c r="I131" s="126"/>
      <c r="J131" s="104"/>
      <c r="K131" s="104"/>
      <c r="L131" s="104"/>
      <c r="M131" s="104"/>
      <c r="N131" s="119"/>
      <c r="O131" s="119"/>
      <c r="P131" s="133"/>
      <c r="Q131" s="127"/>
    </row>
    <row r="132" spans="2:17" x14ac:dyDescent="0.25">
      <c r="B132" s="126"/>
      <c r="C132" s="119"/>
      <c r="D132" s="128"/>
      <c r="E132" s="119"/>
      <c r="F132" s="104"/>
      <c r="G132" s="104"/>
      <c r="H132" s="127"/>
      <c r="I132" s="126"/>
      <c r="J132" s="104"/>
      <c r="K132" s="104"/>
      <c r="L132" s="104"/>
      <c r="M132" s="104"/>
      <c r="N132" s="119"/>
      <c r="O132" s="119"/>
      <c r="P132" s="133"/>
      <c r="Q132" s="127"/>
    </row>
    <row r="133" spans="2:17" x14ac:dyDescent="0.25">
      <c r="B133" s="126"/>
      <c r="C133" s="119"/>
      <c r="D133" s="128"/>
      <c r="E133" s="119"/>
      <c r="F133" s="104"/>
      <c r="G133" s="104"/>
      <c r="H133" s="127"/>
      <c r="I133" s="126"/>
      <c r="J133" s="104"/>
      <c r="K133" s="104"/>
      <c r="L133" s="104"/>
      <c r="M133" s="104"/>
      <c r="N133" s="119"/>
      <c r="O133" s="119"/>
      <c r="P133" s="133"/>
      <c r="Q133" s="127"/>
    </row>
    <row r="134" spans="2:17" x14ac:dyDescent="0.25">
      <c r="B134" s="126"/>
      <c r="C134" s="119"/>
      <c r="D134" s="128"/>
      <c r="E134" s="119"/>
      <c r="F134" s="104"/>
      <c r="G134" s="104"/>
      <c r="H134" s="127"/>
      <c r="I134" s="126"/>
      <c r="J134" s="104"/>
      <c r="K134" s="104"/>
      <c r="L134" s="104"/>
      <c r="M134" s="104"/>
      <c r="N134" s="119"/>
      <c r="O134" s="119"/>
      <c r="P134" s="133"/>
      <c r="Q134" s="127"/>
    </row>
    <row r="135" spans="2:17" x14ac:dyDescent="0.25">
      <c r="B135" s="126"/>
      <c r="C135" s="119"/>
      <c r="D135" s="128"/>
      <c r="E135" s="119"/>
      <c r="F135" s="104"/>
      <c r="G135" s="104"/>
      <c r="H135" s="127"/>
      <c r="I135" s="126"/>
      <c r="J135" s="104"/>
      <c r="K135" s="104"/>
      <c r="L135" s="104"/>
      <c r="M135" s="104"/>
      <c r="N135" s="119"/>
      <c r="O135" s="119"/>
      <c r="P135" s="133"/>
      <c r="Q135" s="127"/>
    </row>
    <row r="136" spans="2:17" x14ac:dyDescent="0.25">
      <c r="B136" s="126"/>
      <c r="C136" s="119"/>
      <c r="D136" s="128"/>
      <c r="E136" s="119"/>
      <c r="F136" s="104"/>
      <c r="G136" s="104"/>
      <c r="H136" s="127"/>
      <c r="I136" s="126"/>
      <c r="J136" s="104"/>
      <c r="K136" s="104"/>
      <c r="L136" s="104"/>
      <c r="M136" s="104"/>
      <c r="N136" s="119"/>
      <c r="O136" s="119"/>
      <c r="P136" s="133"/>
      <c r="Q136" s="127"/>
    </row>
    <row r="137" spans="2:17" x14ac:dyDescent="0.25">
      <c r="B137" s="126"/>
      <c r="C137" s="119"/>
      <c r="D137" s="128"/>
      <c r="E137" s="119"/>
      <c r="F137" s="104"/>
      <c r="G137" s="104"/>
      <c r="H137" s="127"/>
      <c r="I137" s="126"/>
      <c r="J137" s="104"/>
      <c r="K137" s="104"/>
      <c r="L137" s="104"/>
      <c r="M137" s="104"/>
      <c r="N137" s="119"/>
      <c r="O137" s="119"/>
      <c r="P137" s="133"/>
      <c r="Q137" s="127"/>
    </row>
    <row r="138" spans="2:17" x14ac:dyDescent="0.25">
      <c r="B138" s="126"/>
      <c r="C138" s="119"/>
      <c r="D138" s="128"/>
      <c r="E138" s="119"/>
      <c r="F138" s="104"/>
      <c r="G138" s="104"/>
      <c r="H138" s="127"/>
      <c r="I138" s="126"/>
      <c r="J138" s="104"/>
      <c r="K138" s="104"/>
      <c r="L138" s="104"/>
      <c r="M138" s="104"/>
      <c r="N138" s="119"/>
      <c r="O138" s="119"/>
      <c r="P138" s="133"/>
      <c r="Q138" s="127"/>
    </row>
    <row r="139" spans="2:17" x14ac:dyDescent="0.25">
      <c r="B139" s="126"/>
      <c r="C139" s="119"/>
      <c r="D139" s="128"/>
      <c r="E139" s="119"/>
      <c r="F139" s="104"/>
      <c r="G139" s="104"/>
      <c r="H139" s="127"/>
      <c r="I139" s="126"/>
      <c r="J139" s="104"/>
      <c r="K139" s="104"/>
      <c r="L139" s="104"/>
      <c r="M139" s="104"/>
      <c r="N139" s="119"/>
      <c r="O139" s="119"/>
      <c r="P139" s="133"/>
      <c r="Q139" s="127"/>
    </row>
    <row r="140" spans="2:17" x14ac:dyDescent="0.25">
      <c r="B140" s="126"/>
      <c r="C140" s="119"/>
      <c r="D140" s="128"/>
      <c r="E140" s="119"/>
      <c r="F140" s="104"/>
      <c r="G140" s="104"/>
      <c r="H140" s="127"/>
      <c r="I140" s="126"/>
      <c r="J140" s="104"/>
      <c r="K140" s="104"/>
      <c r="L140" s="104"/>
      <c r="M140" s="104"/>
      <c r="N140" s="119"/>
      <c r="O140" s="119"/>
      <c r="P140" s="133"/>
      <c r="Q140" s="127"/>
    </row>
    <row r="141" spans="2:17" x14ac:dyDescent="0.25">
      <c r="B141" s="126"/>
      <c r="C141" s="119"/>
      <c r="D141" s="128"/>
      <c r="E141" s="119"/>
      <c r="F141" s="104"/>
      <c r="G141" s="104"/>
      <c r="H141" s="127"/>
      <c r="I141" s="126"/>
      <c r="J141" s="104"/>
      <c r="K141" s="104"/>
      <c r="L141" s="104"/>
      <c r="M141" s="104"/>
      <c r="N141" s="119"/>
      <c r="O141" s="119"/>
      <c r="P141" s="133"/>
      <c r="Q141" s="127"/>
    </row>
    <row r="142" spans="2:17" x14ac:dyDescent="0.25">
      <c r="B142" s="126"/>
      <c r="C142" s="119"/>
      <c r="D142" s="128"/>
      <c r="E142" s="119"/>
      <c r="F142" s="104"/>
      <c r="G142" s="104"/>
      <c r="H142" s="127"/>
      <c r="I142" s="126"/>
      <c r="J142" s="104"/>
      <c r="K142" s="104"/>
      <c r="L142" s="104"/>
      <c r="M142" s="104"/>
      <c r="N142" s="119"/>
      <c r="O142" s="119"/>
      <c r="P142" s="133"/>
      <c r="Q142" s="127"/>
    </row>
    <row r="143" spans="2:17" x14ac:dyDescent="0.25">
      <c r="B143" s="126"/>
      <c r="C143" s="119"/>
      <c r="D143" s="128"/>
      <c r="E143" s="119"/>
      <c r="F143" s="104"/>
      <c r="G143" s="104"/>
      <c r="H143" s="127"/>
      <c r="I143" s="126"/>
      <c r="J143" s="104"/>
      <c r="K143" s="104"/>
      <c r="L143" s="104"/>
      <c r="M143" s="104"/>
      <c r="N143" s="119"/>
      <c r="O143" s="119"/>
      <c r="P143" s="133"/>
      <c r="Q143" s="127"/>
    </row>
    <row r="144" spans="2:17" x14ac:dyDescent="0.25">
      <c r="B144" s="126"/>
      <c r="C144" s="119"/>
      <c r="D144" s="128"/>
      <c r="E144" s="119"/>
      <c r="F144" s="104"/>
      <c r="G144" s="104"/>
      <c r="H144" s="127"/>
      <c r="I144" s="126"/>
      <c r="J144" s="104"/>
      <c r="K144" s="104"/>
      <c r="L144" s="104"/>
      <c r="M144" s="104"/>
      <c r="N144" s="119"/>
      <c r="O144" s="119"/>
      <c r="P144" s="133"/>
      <c r="Q144" s="127"/>
    </row>
    <row r="145" spans="2:17" x14ac:dyDescent="0.25">
      <c r="B145" s="126"/>
      <c r="C145" s="119"/>
      <c r="D145" s="128"/>
      <c r="E145" s="119"/>
      <c r="F145" s="104"/>
      <c r="G145" s="104"/>
      <c r="H145" s="127"/>
      <c r="I145" s="126"/>
      <c r="J145" s="104"/>
      <c r="K145" s="104"/>
      <c r="L145" s="104"/>
      <c r="M145" s="104"/>
      <c r="N145" s="119"/>
      <c r="O145" s="119"/>
      <c r="P145" s="133"/>
      <c r="Q145" s="127"/>
    </row>
    <row r="146" spans="2:17" x14ac:dyDescent="0.25">
      <c r="B146" s="126"/>
      <c r="C146" s="119"/>
      <c r="D146" s="128"/>
      <c r="E146" s="119"/>
      <c r="F146" s="104"/>
      <c r="G146" s="104"/>
      <c r="H146" s="127"/>
      <c r="I146" s="126"/>
      <c r="J146" s="104"/>
      <c r="K146" s="104"/>
      <c r="L146" s="104"/>
      <c r="M146" s="104"/>
      <c r="N146" s="119"/>
      <c r="O146" s="119"/>
      <c r="P146" s="133"/>
      <c r="Q146" s="127"/>
    </row>
    <row r="147" spans="2:17" x14ac:dyDescent="0.25">
      <c r="B147" s="126"/>
      <c r="C147" s="119"/>
      <c r="D147" s="128"/>
      <c r="E147" s="119"/>
      <c r="F147" s="104"/>
      <c r="G147" s="104"/>
      <c r="H147" s="127"/>
      <c r="I147" s="126"/>
      <c r="J147" s="104"/>
      <c r="K147" s="104"/>
      <c r="L147" s="104"/>
      <c r="M147" s="104"/>
      <c r="N147" s="119"/>
      <c r="O147" s="119"/>
      <c r="P147" s="133"/>
      <c r="Q147" s="127"/>
    </row>
    <row r="148" spans="2:17" x14ac:dyDescent="0.25">
      <c r="B148" s="126"/>
      <c r="C148" s="119"/>
      <c r="D148" s="128"/>
      <c r="E148" s="119"/>
      <c r="F148" s="104"/>
      <c r="G148" s="104"/>
      <c r="H148" s="127"/>
      <c r="I148" s="126"/>
      <c r="J148" s="104"/>
      <c r="K148" s="104"/>
      <c r="L148" s="104"/>
      <c r="M148" s="104"/>
      <c r="N148" s="119"/>
      <c r="O148" s="119"/>
      <c r="P148" s="133"/>
      <c r="Q148" s="127"/>
    </row>
  </sheetData>
  <mergeCells count="3">
    <mergeCell ref="I12:Q12"/>
    <mergeCell ref="B9:Q11"/>
    <mergeCell ref="B12:H12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A319B-4EF5-432D-95C2-F3920A5EB98F}">
  <dimension ref="C3:O39"/>
  <sheetViews>
    <sheetView topLeftCell="B1" zoomScale="94" zoomScaleNormal="94" workbookViewId="0">
      <selection activeCell="C28" sqref="C28"/>
    </sheetView>
  </sheetViews>
  <sheetFormatPr baseColWidth="10" defaultRowHeight="13.8" x14ac:dyDescent="0.25"/>
  <cols>
    <col min="1" max="2" width="11.5546875" style="3"/>
    <col min="3" max="3" width="6.44140625" style="3" customWidth="1"/>
    <col min="4" max="4" width="31" style="3" bestFit="1" customWidth="1"/>
    <col min="5" max="5" width="11.5546875" style="3" customWidth="1"/>
    <col min="6" max="12" width="10.109375" style="3" customWidth="1"/>
    <col min="13" max="16384" width="11.5546875" style="3"/>
  </cols>
  <sheetData>
    <row r="3" spans="3:12" ht="23.4" x14ac:dyDescent="0.25">
      <c r="C3" s="51" t="s">
        <v>309</v>
      </c>
    </row>
    <row r="4" spans="3:12" ht="16.2" customHeight="1" thickBot="1" x14ac:dyDescent="0.3"/>
    <row r="5" spans="3:12" ht="31.8" customHeight="1" x14ac:dyDescent="0.25">
      <c r="C5" s="95"/>
      <c r="D5" s="117" t="s">
        <v>217</v>
      </c>
      <c r="E5" s="109" t="s">
        <v>231</v>
      </c>
      <c r="F5" s="308" t="s">
        <v>232</v>
      </c>
      <c r="G5" s="309"/>
      <c r="H5" s="310" t="s">
        <v>233</v>
      </c>
      <c r="I5" s="310"/>
      <c r="J5" s="110" t="s">
        <v>230</v>
      </c>
      <c r="K5" s="311" t="s">
        <v>227</v>
      </c>
      <c r="L5" s="312"/>
    </row>
    <row r="6" spans="3:12" ht="16.2" customHeight="1" x14ac:dyDescent="0.25">
      <c r="C6" s="306" t="s">
        <v>229</v>
      </c>
      <c r="D6" s="114"/>
      <c r="E6" s="99" t="s">
        <v>215</v>
      </c>
      <c r="F6" s="99" t="s">
        <v>225</v>
      </c>
      <c r="G6" s="96" t="s">
        <v>226</v>
      </c>
      <c r="H6" s="99" t="s">
        <v>225</v>
      </c>
      <c r="I6" s="96" t="s">
        <v>226</v>
      </c>
      <c r="J6" s="96" t="s">
        <v>216</v>
      </c>
      <c r="K6" s="97" t="s">
        <v>3</v>
      </c>
      <c r="L6" s="98" t="s">
        <v>221</v>
      </c>
    </row>
    <row r="7" spans="3:12" ht="16.2" customHeight="1" x14ac:dyDescent="0.25">
      <c r="C7" s="306"/>
      <c r="D7" s="115" t="str">
        <f>Índice!D6</f>
        <v>Tabla 01: Bomba centrifuga</v>
      </c>
      <c r="E7" s="113" t="b">
        <v>1</v>
      </c>
      <c r="F7" s="106">
        <v>1</v>
      </c>
      <c r="G7" s="107">
        <v>0.5</v>
      </c>
      <c r="H7" s="101">
        <v>8</v>
      </c>
      <c r="I7" s="102">
        <v>4</v>
      </c>
      <c r="J7" s="100" t="b">
        <v>1</v>
      </c>
      <c r="K7" s="111">
        <v>1</v>
      </c>
      <c r="L7" s="107" t="s">
        <v>224</v>
      </c>
    </row>
    <row r="8" spans="3:12" ht="16.2" customHeight="1" x14ac:dyDescent="0.25">
      <c r="C8" s="306"/>
      <c r="D8" s="115" t="str">
        <f>Índice!D7</f>
        <v>Tabla 02: Filtro multimedia</v>
      </c>
      <c r="E8" s="113" t="b">
        <v>1</v>
      </c>
      <c r="F8" s="106">
        <v>1</v>
      </c>
      <c r="G8" s="107">
        <v>0.25</v>
      </c>
      <c r="H8" s="101">
        <v>8</v>
      </c>
      <c r="I8" s="102">
        <v>5</v>
      </c>
      <c r="J8" s="100" t="b">
        <v>1</v>
      </c>
      <c r="K8" s="111">
        <v>3</v>
      </c>
      <c r="L8" s="107" t="s">
        <v>220</v>
      </c>
    </row>
    <row r="9" spans="3:12" ht="16.2" customHeight="1" x14ac:dyDescent="0.25">
      <c r="C9" s="306"/>
      <c r="D9" s="115" t="str">
        <f>Índice!D8</f>
        <v>Tabla 03: Ablandadores</v>
      </c>
      <c r="E9" s="113" t="b">
        <v>1</v>
      </c>
      <c r="F9" s="106">
        <v>1</v>
      </c>
      <c r="G9" s="107">
        <v>0.25</v>
      </c>
      <c r="H9" s="101">
        <v>8</v>
      </c>
      <c r="I9" s="102">
        <v>5</v>
      </c>
      <c r="J9" s="100" t="b">
        <v>1</v>
      </c>
      <c r="K9" s="111">
        <v>3</v>
      </c>
      <c r="L9" s="107" t="s">
        <v>220</v>
      </c>
    </row>
    <row r="10" spans="3:12" ht="16.2" customHeight="1" x14ac:dyDescent="0.25">
      <c r="C10" s="306"/>
      <c r="D10" s="115" t="str">
        <f>Índice!D9</f>
        <v>Tabla 04: Bomba dosificadora</v>
      </c>
      <c r="E10" s="141" t="b">
        <v>0</v>
      </c>
      <c r="F10" s="142" t="s">
        <v>228</v>
      </c>
      <c r="G10" s="143" t="s">
        <v>228</v>
      </c>
      <c r="H10" s="143" t="s">
        <v>228</v>
      </c>
      <c r="I10" s="143" t="s">
        <v>228</v>
      </c>
      <c r="J10" s="146" t="b">
        <v>0</v>
      </c>
      <c r="K10" s="147" t="s">
        <v>228</v>
      </c>
      <c r="L10" s="143" t="s">
        <v>223</v>
      </c>
    </row>
    <row r="11" spans="3:12" ht="16.2" customHeight="1" x14ac:dyDescent="0.25">
      <c r="C11" s="306"/>
      <c r="D11" s="115" t="str">
        <f>Índice!D10</f>
        <v xml:space="preserve">Tabla 05: Tanques de estabilización </v>
      </c>
      <c r="E11" s="141" t="b">
        <v>0</v>
      </c>
      <c r="F11" s="142" t="s">
        <v>228</v>
      </c>
      <c r="G11" s="143" t="s">
        <v>228</v>
      </c>
      <c r="H11" s="144" t="s">
        <v>228</v>
      </c>
      <c r="I11" s="145" t="s">
        <v>228</v>
      </c>
      <c r="J11" s="146" t="b">
        <v>1</v>
      </c>
      <c r="K11" s="147" t="s">
        <v>228</v>
      </c>
      <c r="L11" s="143" t="s">
        <v>223</v>
      </c>
    </row>
    <row r="12" spans="3:12" ht="16.2" customHeight="1" x14ac:dyDescent="0.25">
      <c r="C12" s="306"/>
      <c r="D12" s="115" t="str">
        <f>Índice!D11</f>
        <v xml:space="preserve">Tabla 06: Filtro de cartucho </v>
      </c>
      <c r="E12" s="141" t="b">
        <v>0</v>
      </c>
      <c r="F12" s="142" t="s">
        <v>228</v>
      </c>
      <c r="G12" s="143" t="s">
        <v>228</v>
      </c>
      <c r="H12" s="144" t="s">
        <v>228</v>
      </c>
      <c r="I12" s="145" t="s">
        <v>228</v>
      </c>
      <c r="J12" s="146" t="b">
        <v>0</v>
      </c>
      <c r="K12" s="147" t="s">
        <v>228</v>
      </c>
      <c r="L12" s="143" t="s">
        <v>223</v>
      </c>
    </row>
    <row r="13" spans="3:12" ht="16.2" customHeight="1" x14ac:dyDescent="0.25">
      <c r="C13" s="305" t="s">
        <v>218</v>
      </c>
      <c r="D13" s="115" t="str">
        <f>Índice!D12</f>
        <v xml:space="preserve">Tabla 07: Válvula actuada neumática </v>
      </c>
      <c r="E13" s="113" t="b">
        <v>1</v>
      </c>
      <c r="F13" s="106">
        <v>1</v>
      </c>
      <c r="G13" s="107">
        <v>0.5</v>
      </c>
      <c r="H13" s="101">
        <v>2</v>
      </c>
      <c r="I13" s="102">
        <v>1</v>
      </c>
      <c r="J13" s="100" t="b">
        <v>1</v>
      </c>
      <c r="K13" s="111">
        <v>1</v>
      </c>
      <c r="L13" s="107" t="s">
        <v>224</v>
      </c>
    </row>
    <row r="14" spans="3:12" ht="16.2" customHeight="1" x14ac:dyDescent="0.25">
      <c r="C14" s="305"/>
      <c r="D14" s="115" t="str">
        <f>Índice!D13</f>
        <v>Tabla 08: Lampara UV</v>
      </c>
      <c r="E14" s="141" t="b">
        <v>0</v>
      </c>
      <c r="F14" s="142" t="s">
        <v>228</v>
      </c>
      <c r="G14" s="143" t="s">
        <v>228</v>
      </c>
      <c r="H14" s="144" t="s">
        <v>228</v>
      </c>
      <c r="I14" s="145" t="s">
        <v>228</v>
      </c>
      <c r="J14" s="146" t="b">
        <v>0</v>
      </c>
      <c r="K14" s="147" t="s">
        <v>228</v>
      </c>
      <c r="L14" s="143" t="s">
        <v>228</v>
      </c>
    </row>
    <row r="15" spans="3:12" ht="16.2" customHeight="1" x14ac:dyDescent="0.25">
      <c r="C15" s="305"/>
      <c r="D15" s="115" t="str">
        <f>Índice!D14</f>
        <v>Tabla 09: Bomba de alta presión</v>
      </c>
      <c r="E15" s="113" t="b">
        <v>1</v>
      </c>
      <c r="F15" s="106">
        <v>2</v>
      </c>
      <c r="G15" s="107">
        <v>1</v>
      </c>
      <c r="H15" s="101">
        <v>8</v>
      </c>
      <c r="I15" s="102">
        <v>6</v>
      </c>
      <c r="J15" s="100" t="b">
        <v>1</v>
      </c>
      <c r="K15" s="111">
        <v>1</v>
      </c>
      <c r="L15" s="107" t="s">
        <v>224</v>
      </c>
    </row>
    <row r="16" spans="3:12" ht="16.2" customHeight="1" x14ac:dyDescent="0.25">
      <c r="C16" s="305"/>
      <c r="D16" s="115" t="str">
        <f>Índice!D15</f>
        <v>Tabla 10: Válvula esférica</v>
      </c>
      <c r="E16" s="141" t="b">
        <v>0</v>
      </c>
      <c r="F16" s="142" t="s">
        <v>228</v>
      </c>
      <c r="G16" s="143" t="s">
        <v>228</v>
      </c>
      <c r="H16" s="143" t="s">
        <v>228</v>
      </c>
      <c r="I16" s="143" t="s">
        <v>228</v>
      </c>
      <c r="J16" s="146" t="b">
        <v>1</v>
      </c>
      <c r="K16" s="143" t="s">
        <v>228</v>
      </c>
      <c r="L16" s="143" t="s">
        <v>228</v>
      </c>
    </row>
    <row r="17" spans="3:15" ht="16.2" customHeight="1" x14ac:dyDescent="0.25">
      <c r="C17" s="305"/>
      <c r="D17" s="115" t="str">
        <f>Índice!D16</f>
        <v>Tabla 11: Módulo de Osmosis Inversa</v>
      </c>
      <c r="E17" s="113" t="b">
        <v>1</v>
      </c>
      <c r="F17" s="106">
        <v>1</v>
      </c>
      <c r="G17" s="107">
        <v>0.5</v>
      </c>
      <c r="H17" s="101">
        <v>8</v>
      </c>
      <c r="I17" s="102">
        <v>4</v>
      </c>
      <c r="J17" s="100" t="b">
        <v>1</v>
      </c>
      <c r="K17" s="112" t="s">
        <v>223</v>
      </c>
      <c r="L17" s="108" t="s">
        <v>223</v>
      </c>
    </row>
    <row r="18" spans="3:15" ht="16.2" customHeight="1" x14ac:dyDescent="0.25">
      <c r="C18" s="305"/>
      <c r="D18" s="115" t="str">
        <f>Índice!D17</f>
        <v>Tabla 12: Módulo de EDI</v>
      </c>
      <c r="E18" s="141" t="b">
        <v>1</v>
      </c>
      <c r="F18" s="142" t="s">
        <v>228</v>
      </c>
      <c r="G18" s="143" t="s">
        <v>228</v>
      </c>
      <c r="H18" s="144" t="s">
        <v>228</v>
      </c>
      <c r="I18" s="145" t="s">
        <v>228</v>
      </c>
      <c r="J18" s="146" t="b">
        <v>1</v>
      </c>
      <c r="K18" s="145" t="s">
        <v>228</v>
      </c>
      <c r="L18" s="143" t="s">
        <v>228</v>
      </c>
    </row>
    <row r="19" spans="3:15" ht="16.2" customHeight="1" x14ac:dyDescent="0.25">
      <c r="C19" s="305"/>
      <c r="D19" s="115" t="str">
        <f>Índice!D18</f>
        <v>Tabla 13: Valvula de diafragma manual</v>
      </c>
      <c r="E19" s="113" t="b">
        <v>1</v>
      </c>
      <c r="F19" s="106">
        <v>0.5</v>
      </c>
      <c r="G19" s="107">
        <v>0.25</v>
      </c>
      <c r="H19" s="101">
        <v>2</v>
      </c>
      <c r="I19" s="102">
        <v>1</v>
      </c>
      <c r="J19" s="100" t="b">
        <v>1</v>
      </c>
      <c r="K19" s="111">
        <v>1</v>
      </c>
      <c r="L19" s="107" t="s">
        <v>222</v>
      </c>
    </row>
    <row r="20" spans="3:15" ht="16.2" customHeight="1" x14ac:dyDescent="0.25">
      <c r="C20" s="305"/>
      <c r="D20" s="115" t="str">
        <f>Índice!D19</f>
        <v>Tabla 14: Válvula de diafragma actuada</v>
      </c>
      <c r="E20" s="113" t="b">
        <v>1</v>
      </c>
      <c r="F20" s="106">
        <v>1</v>
      </c>
      <c r="G20" s="107">
        <v>0.5</v>
      </c>
      <c r="H20" s="101">
        <v>2</v>
      </c>
      <c r="I20" s="102">
        <v>1</v>
      </c>
      <c r="J20" s="100" t="b">
        <v>1</v>
      </c>
      <c r="K20" s="111">
        <v>1</v>
      </c>
      <c r="L20" s="107" t="s">
        <v>222</v>
      </c>
    </row>
    <row r="21" spans="3:15" ht="16.2" customHeight="1" x14ac:dyDescent="0.25">
      <c r="C21" s="306" t="s">
        <v>219</v>
      </c>
      <c r="D21" s="115" t="str">
        <f>Índice!D20</f>
        <v>Tabla 15: Tanque de almacenamiento</v>
      </c>
      <c r="E21" s="141" t="b">
        <v>0</v>
      </c>
      <c r="F21" s="144" t="s">
        <v>228</v>
      </c>
      <c r="G21" s="144" t="s">
        <v>228</v>
      </c>
      <c r="H21" s="144" t="s">
        <v>228</v>
      </c>
      <c r="I21" s="145" t="s">
        <v>228</v>
      </c>
      <c r="J21" s="146" t="b">
        <v>1</v>
      </c>
      <c r="K21" s="147" t="s">
        <v>228</v>
      </c>
      <c r="L21" s="143" t="s">
        <v>228</v>
      </c>
    </row>
    <row r="22" spans="3:15" ht="16.2" customHeight="1" x14ac:dyDescent="0.25">
      <c r="C22" s="306"/>
      <c r="D22" s="115" t="str">
        <f>Índice!D21</f>
        <v>Tabla 16: Bomba centrifuga distribución</v>
      </c>
      <c r="E22" s="113" t="b">
        <v>1</v>
      </c>
      <c r="F22" s="106">
        <v>1</v>
      </c>
      <c r="G22" s="107">
        <v>0.5</v>
      </c>
      <c r="H22" s="101">
        <v>8</v>
      </c>
      <c r="I22" s="102">
        <v>4</v>
      </c>
      <c r="J22" s="100" t="b">
        <v>1</v>
      </c>
      <c r="K22" s="111">
        <v>2</v>
      </c>
      <c r="L22" s="107" t="s">
        <v>224</v>
      </c>
    </row>
    <row r="23" spans="3:15" ht="16.2" customHeight="1" x14ac:dyDescent="0.25">
      <c r="C23" s="306"/>
      <c r="D23" s="115" t="str">
        <f>Índice!D22</f>
        <v>Tabla 17: Intercambiador de calor</v>
      </c>
      <c r="E23" s="141" t="b">
        <v>0</v>
      </c>
      <c r="F23" s="142" t="s">
        <v>228</v>
      </c>
      <c r="G23" s="143" t="s">
        <v>228</v>
      </c>
      <c r="H23" s="144" t="s">
        <v>228</v>
      </c>
      <c r="I23" s="145" t="s">
        <v>228</v>
      </c>
      <c r="J23" s="146" t="b">
        <v>1</v>
      </c>
      <c r="K23" s="147" t="s">
        <v>228</v>
      </c>
      <c r="L23" s="143" t="s">
        <v>228</v>
      </c>
    </row>
    <row r="24" spans="3:15" ht="16.2" customHeight="1" x14ac:dyDescent="0.25">
      <c r="C24" s="306"/>
      <c r="D24" s="115" t="str">
        <f>Índice!D23</f>
        <v>Tabla 18: Lampara UV</v>
      </c>
      <c r="E24" s="141" t="b">
        <v>0</v>
      </c>
      <c r="F24" s="142" t="s">
        <v>228</v>
      </c>
      <c r="G24" s="143" t="s">
        <v>228</v>
      </c>
      <c r="H24" s="144" t="s">
        <v>228</v>
      </c>
      <c r="I24" s="145" t="s">
        <v>228</v>
      </c>
      <c r="J24" s="146" t="b">
        <v>0</v>
      </c>
      <c r="K24" s="147" t="s">
        <v>228</v>
      </c>
      <c r="L24" s="143" t="s">
        <v>228</v>
      </c>
    </row>
    <row r="25" spans="3:15" ht="16.2" customHeight="1" x14ac:dyDescent="0.25">
      <c r="C25" s="306"/>
      <c r="D25" s="115" t="str">
        <f>Índice!D24</f>
        <v xml:space="preserve">Tabla 19: Valvula actuada neumatica </v>
      </c>
      <c r="E25" s="113" t="b">
        <v>1</v>
      </c>
      <c r="F25" s="106">
        <v>1</v>
      </c>
      <c r="G25" s="107">
        <v>0.5</v>
      </c>
      <c r="H25" s="101">
        <v>2</v>
      </c>
      <c r="I25" s="102">
        <v>1</v>
      </c>
      <c r="J25" s="100" t="b">
        <v>1</v>
      </c>
      <c r="K25" s="111">
        <v>1</v>
      </c>
      <c r="L25" s="107" t="s">
        <v>224</v>
      </c>
    </row>
    <row r="26" spans="3:15" ht="16.2" customHeight="1" thickBot="1" x14ac:dyDescent="0.3">
      <c r="C26" s="307"/>
      <c r="D26" s="116" t="str">
        <f>Índice!D25</f>
        <v>Tabla 20: Línea de distribución</v>
      </c>
      <c r="E26" s="199" t="b">
        <v>0</v>
      </c>
      <c r="F26" s="201" t="s">
        <v>228</v>
      </c>
      <c r="G26" s="201" t="s">
        <v>228</v>
      </c>
      <c r="H26" s="201" t="s">
        <v>228</v>
      </c>
      <c r="I26" s="201" t="s">
        <v>228</v>
      </c>
      <c r="J26" s="200" t="b">
        <v>0</v>
      </c>
      <c r="K26" s="201" t="s">
        <v>228</v>
      </c>
      <c r="L26" s="202" t="s">
        <v>228</v>
      </c>
    </row>
    <row r="27" spans="3:15" ht="16.2" customHeight="1" x14ac:dyDescent="0.3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3:15" ht="16.2" customHeight="1" x14ac:dyDescent="0.3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3:15" ht="16.2" customHeight="1" x14ac:dyDescent="0.3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3:15" ht="16.2" customHeight="1" x14ac:dyDescent="0.3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3:15" ht="16.2" customHeight="1" x14ac:dyDescent="0.3"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3:15" ht="16.2" customHeight="1" x14ac:dyDescent="0.3"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4:15" ht="16.2" customHeight="1" x14ac:dyDescent="0.3"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4:15" ht="16.2" customHeight="1" x14ac:dyDescent="0.3"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4:15" ht="16.2" customHeight="1" x14ac:dyDescent="0.3"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4:15" ht="16.2" customHeight="1" x14ac:dyDescent="0.3"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4:15" ht="16.2" customHeight="1" x14ac:dyDescent="0.25">
      <c r="F37" s="103"/>
      <c r="G37" s="103"/>
    </row>
    <row r="38" spans="4:15" ht="16.2" customHeight="1" x14ac:dyDescent="0.25">
      <c r="F38" s="103"/>
      <c r="G38" s="103"/>
    </row>
    <row r="39" spans="4:15" ht="16.2" customHeight="1" x14ac:dyDescent="0.25">
      <c r="F39" s="103"/>
      <c r="G39" s="103"/>
    </row>
  </sheetData>
  <mergeCells count="6">
    <mergeCell ref="C13:C20"/>
    <mergeCell ref="C21:C26"/>
    <mergeCell ref="F5:G5"/>
    <mergeCell ref="H5:I5"/>
    <mergeCell ref="K5:L5"/>
    <mergeCell ref="C6:C12"/>
  </mergeCell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AB24-F4BE-4EC1-9DA5-47A26E059036}">
  <dimension ref="B3:T183"/>
  <sheetViews>
    <sheetView zoomScale="70" zoomScaleNormal="70" workbookViewId="0">
      <selection activeCell="S96" sqref="S96"/>
    </sheetView>
  </sheetViews>
  <sheetFormatPr baseColWidth="10" defaultRowHeight="13.8" x14ac:dyDescent="0.25"/>
  <cols>
    <col min="1" max="1" width="11.5546875" style="3"/>
    <col min="2" max="2" width="27.5546875" style="3" customWidth="1"/>
    <col min="3" max="6" width="7" style="3" customWidth="1"/>
    <col min="7" max="7" width="8.21875" style="3" customWidth="1"/>
    <col min="8" max="8" width="9.6640625" style="3" customWidth="1"/>
    <col min="9" max="9" width="8.5546875" style="3" customWidth="1"/>
    <col min="10" max="10" width="12.109375" style="3" customWidth="1"/>
    <col min="11" max="11" width="20" style="3" customWidth="1"/>
    <col min="12" max="12" width="28.21875" style="3" customWidth="1"/>
    <col min="13" max="16" width="7" style="3" customWidth="1"/>
    <col min="17" max="17" width="8.21875" style="3" customWidth="1"/>
    <col min="18" max="18" width="9.6640625" style="3" customWidth="1"/>
    <col min="19" max="19" width="8.5546875" style="3" customWidth="1"/>
    <col min="20" max="20" width="12.109375" style="3" customWidth="1"/>
    <col min="21" max="24" width="8.5546875" style="3" customWidth="1"/>
    <col min="25" max="16384" width="11.5546875" style="3"/>
  </cols>
  <sheetData>
    <row r="3" spans="2:20" ht="23.4" x14ac:dyDescent="0.25">
      <c r="B3" s="51" t="s">
        <v>311</v>
      </c>
    </row>
    <row r="4" spans="2:20" ht="23.4" x14ac:dyDescent="0.25">
      <c r="B4" s="51"/>
    </row>
    <row r="5" spans="2:20" x14ac:dyDescent="0.25">
      <c r="B5" s="221" t="s">
        <v>320</v>
      </c>
      <c r="C5" s="222"/>
      <c r="D5" s="222"/>
      <c r="E5" s="222"/>
      <c r="F5" s="222"/>
      <c r="G5" s="222"/>
      <c r="H5" s="222"/>
      <c r="I5" s="222"/>
      <c r="J5" s="223"/>
      <c r="L5" s="221" t="s">
        <v>321</v>
      </c>
      <c r="M5" s="222"/>
      <c r="N5" s="222"/>
      <c r="O5" s="222"/>
      <c r="P5" s="222"/>
      <c r="Q5" s="222"/>
      <c r="R5" s="222"/>
      <c r="S5" s="222"/>
      <c r="T5" s="223"/>
    </row>
    <row r="6" spans="2:20" ht="14.4" customHeight="1" x14ac:dyDescent="0.25">
      <c r="B6" s="226" t="s">
        <v>217</v>
      </c>
      <c r="C6" s="224" t="s">
        <v>300</v>
      </c>
      <c r="D6" s="225"/>
      <c r="E6" s="224" t="s">
        <v>301</v>
      </c>
      <c r="F6" s="225"/>
      <c r="G6" s="224" t="s">
        <v>302</v>
      </c>
      <c r="H6" s="228"/>
      <c r="I6" s="225"/>
      <c r="J6" s="149" t="s">
        <v>303</v>
      </c>
      <c r="L6" s="226" t="s">
        <v>217</v>
      </c>
      <c r="M6" s="224" t="s">
        <v>300</v>
      </c>
      <c r="N6" s="225"/>
      <c r="O6" s="224" t="s">
        <v>301</v>
      </c>
      <c r="P6" s="225"/>
      <c r="Q6" s="224" t="s">
        <v>302</v>
      </c>
      <c r="R6" s="228"/>
      <c r="S6" s="225"/>
      <c r="T6" s="149" t="s">
        <v>303</v>
      </c>
    </row>
    <row r="7" spans="2:20" x14ac:dyDescent="0.25">
      <c r="B7" s="227"/>
      <c r="C7" s="139" t="s">
        <v>225</v>
      </c>
      <c r="D7" s="138" t="s">
        <v>226</v>
      </c>
      <c r="E7" s="99" t="s">
        <v>225</v>
      </c>
      <c r="F7" s="96" t="s">
        <v>226</v>
      </c>
      <c r="G7" s="136" t="s">
        <v>3</v>
      </c>
      <c r="H7" s="137" t="s">
        <v>221</v>
      </c>
      <c r="I7" s="137" t="s">
        <v>299</v>
      </c>
      <c r="J7" s="140" t="s">
        <v>299</v>
      </c>
      <c r="L7" s="227"/>
      <c r="M7" s="139" t="s">
        <v>225</v>
      </c>
      <c r="N7" s="138" t="s">
        <v>226</v>
      </c>
      <c r="O7" s="99" t="s">
        <v>225</v>
      </c>
      <c r="P7" s="96" t="s">
        <v>226</v>
      </c>
      <c r="Q7" s="136" t="s">
        <v>3</v>
      </c>
      <c r="R7" s="137" t="s">
        <v>221</v>
      </c>
      <c r="S7" s="137" t="s">
        <v>299</v>
      </c>
      <c r="T7" s="140" t="s">
        <v>299</v>
      </c>
    </row>
    <row r="8" spans="2:20" x14ac:dyDescent="0.25">
      <c r="B8" s="150" t="s">
        <v>289</v>
      </c>
      <c r="C8" s="151">
        <f>'5'!F7</f>
        <v>1</v>
      </c>
      <c r="D8" s="152">
        <f>'5'!G7</f>
        <v>0.5</v>
      </c>
      <c r="E8" s="153">
        <f>'5'!H7</f>
        <v>8</v>
      </c>
      <c r="F8" s="154">
        <f>'5'!I7</f>
        <v>4</v>
      </c>
      <c r="G8" s="153">
        <v>1</v>
      </c>
      <c r="H8" s="148" t="str">
        <f>'5'!L7</f>
        <v>Mes</v>
      </c>
      <c r="I8" s="154">
        <f>8*5*4</f>
        <v>160</v>
      </c>
      <c r="J8" s="154">
        <v>8</v>
      </c>
      <c r="L8" s="150" t="s">
        <v>289</v>
      </c>
      <c r="M8" s="153">
        <f t="shared" ref="M8:M17" si="0">C8*(1-$M$18)</f>
        <v>0.8</v>
      </c>
      <c r="N8" s="153">
        <f t="shared" ref="N8:N17" si="1">D8*(1-$M$18)</f>
        <v>0.4</v>
      </c>
      <c r="O8" s="153">
        <f t="shared" ref="O8:T12" si="2">E8</f>
        <v>8</v>
      </c>
      <c r="P8" s="154">
        <f t="shared" si="2"/>
        <v>4</v>
      </c>
      <c r="Q8" s="153">
        <f t="shared" si="2"/>
        <v>1</v>
      </c>
      <c r="R8" s="148" t="str">
        <f t="shared" si="2"/>
        <v>Mes</v>
      </c>
      <c r="S8" s="154">
        <f t="shared" si="2"/>
        <v>160</v>
      </c>
      <c r="T8" s="154">
        <f t="shared" si="2"/>
        <v>8</v>
      </c>
    </row>
    <row r="9" spans="2:20" x14ac:dyDescent="0.25">
      <c r="B9" s="150" t="s">
        <v>290</v>
      </c>
      <c r="C9" s="153">
        <f>'5'!F8</f>
        <v>1</v>
      </c>
      <c r="D9" s="154">
        <f>'5'!G8</f>
        <v>0.25</v>
      </c>
      <c r="E9" s="153">
        <f>'5'!H8</f>
        <v>8</v>
      </c>
      <c r="F9" s="154">
        <f>'5'!I8</f>
        <v>5</v>
      </c>
      <c r="G9" s="153">
        <f>'5'!K8</f>
        <v>3</v>
      </c>
      <c r="H9" s="148" t="str">
        <f>'5'!L8</f>
        <v>Semanas</v>
      </c>
      <c r="I9" s="154">
        <f>8*5*3</f>
        <v>120</v>
      </c>
      <c r="J9" s="154">
        <v>8</v>
      </c>
      <c r="L9" s="150" t="s">
        <v>290</v>
      </c>
      <c r="M9" s="153">
        <f t="shared" si="0"/>
        <v>0.8</v>
      </c>
      <c r="N9" s="153">
        <f t="shared" si="1"/>
        <v>0.2</v>
      </c>
      <c r="O9" s="153">
        <f t="shared" si="2"/>
        <v>8</v>
      </c>
      <c r="P9" s="154">
        <f t="shared" si="2"/>
        <v>5</v>
      </c>
      <c r="Q9" s="153">
        <f t="shared" si="2"/>
        <v>3</v>
      </c>
      <c r="R9" s="148" t="str">
        <f t="shared" si="2"/>
        <v>Semanas</v>
      </c>
      <c r="S9" s="154">
        <f t="shared" si="2"/>
        <v>120</v>
      </c>
      <c r="T9" s="154">
        <f t="shared" si="2"/>
        <v>8</v>
      </c>
    </row>
    <row r="10" spans="2:20" x14ac:dyDescent="0.25">
      <c r="B10" s="150" t="s">
        <v>291</v>
      </c>
      <c r="C10" s="153">
        <f>'5'!F9</f>
        <v>1</v>
      </c>
      <c r="D10" s="154">
        <f>'5'!G9</f>
        <v>0.25</v>
      </c>
      <c r="E10" s="153">
        <f>'5'!H9</f>
        <v>8</v>
      </c>
      <c r="F10" s="154">
        <f>'5'!I9</f>
        <v>5</v>
      </c>
      <c r="G10" s="153">
        <f>'5'!K9</f>
        <v>3</v>
      </c>
      <c r="H10" s="148" t="str">
        <f>'5'!L9</f>
        <v>Semanas</v>
      </c>
      <c r="I10" s="154">
        <f>8*5*3</f>
        <v>120</v>
      </c>
      <c r="J10" s="154">
        <v>8</v>
      </c>
      <c r="L10" s="150" t="s">
        <v>291</v>
      </c>
      <c r="M10" s="153">
        <f t="shared" si="0"/>
        <v>0.8</v>
      </c>
      <c r="N10" s="153">
        <f t="shared" si="1"/>
        <v>0.2</v>
      </c>
      <c r="O10" s="153">
        <f t="shared" si="2"/>
        <v>8</v>
      </c>
      <c r="P10" s="154">
        <f t="shared" si="2"/>
        <v>5</v>
      </c>
      <c r="Q10" s="153">
        <f t="shared" si="2"/>
        <v>3</v>
      </c>
      <c r="R10" s="148" t="str">
        <f t="shared" si="2"/>
        <v>Semanas</v>
      </c>
      <c r="S10" s="154">
        <f t="shared" si="2"/>
        <v>120</v>
      </c>
      <c r="T10" s="154">
        <f t="shared" si="2"/>
        <v>8</v>
      </c>
    </row>
    <row r="11" spans="2:20" x14ac:dyDescent="0.25">
      <c r="B11" s="150" t="s">
        <v>292</v>
      </c>
      <c r="C11" s="153">
        <f>'5'!F13</f>
        <v>1</v>
      </c>
      <c r="D11" s="154">
        <f>'5'!G13</f>
        <v>0.5</v>
      </c>
      <c r="E11" s="153">
        <f>'5'!H13</f>
        <v>2</v>
      </c>
      <c r="F11" s="154">
        <f>'5'!I13</f>
        <v>1</v>
      </c>
      <c r="G11" s="153">
        <f>'5'!K13</f>
        <v>1</v>
      </c>
      <c r="H11" s="148" t="str">
        <f>'5'!L13</f>
        <v>Mes</v>
      </c>
      <c r="I11" s="154">
        <f>8*5*4</f>
        <v>160</v>
      </c>
      <c r="J11" s="154">
        <v>8</v>
      </c>
      <c r="L11" s="150" t="s">
        <v>292</v>
      </c>
      <c r="M11" s="153">
        <f t="shared" si="0"/>
        <v>0.8</v>
      </c>
      <c r="N11" s="153">
        <f t="shared" si="1"/>
        <v>0.4</v>
      </c>
      <c r="O11" s="153">
        <f t="shared" si="2"/>
        <v>2</v>
      </c>
      <c r="P11" s="154">
        <f t="shared" si="2"/>
        <v>1</v>
      </c>
      <c r="Q11" s="153">
        <f t="shared" si="2"/>
        <v>1</v>
      </c>
      <c r="R11" s="148" t="str">
        <f t="shared" si="2"/>
        <v>Mes</v>
      </c>
      <c r="S11" s="154">
        <f t="shared" si="2"/>
        <v>160</v>
      </c>
      <c r="T11" s="154">
        <f t="shared" si="2"/>
        <v>8</v>
      </c>
    </row>
    <row r="12" spans="2:20" x14ac:dyDescent="0.25">
      <c r="B12" s="150" t="s">
        <v>293</v>
      </c>
      <c r="C12" s="153">
        <f>'5'!F15</f>
        <v>2</v>
      </c>
      <c r="D12" s="154">
        <f>'5'!G15</f>
        <v>1</v>
      </c>
      <c r="E12" s="153">
        <f>'5'!H15</f>
        <v>8</v>
      </c>
      <c r="F12" s="154">
        <f>'5'!I15</f>
        <v>6</v>
      </c>
      <c r="G12" s="153">
        <f>'5'!K15</f>
        <v>1</v>
      </c>
      <c r="H12" s="148" t="str">
        <f>'5'!L15</f>
        <v>Mes</v>
      </c>
      <c r="I12" s="154">
        <f>8*5*4</f>
        <v>160</v>
      </c>
      <c r="J12" s="154">
        <v>8</v>
      </c>
      <c r="L12" s="150" t="s">
        <v>293</v>
      </c>
      <c r="M12" s="153">
        <f t="shared" si="0"/>
        <v>1.6</v>
      </c>
      <c r="N12" s="153">
        <f t="shared" si="1"/>
        <v>0.8</v>
      </c>
      <c r="O12" s="153">
        <f t="shared" si="2"/>
        <v>8</v>
      </c>
      <c r="P12" s="154">
        <f t="shared" si="2"/>
        <v>6</v>
      </c>
      <c r="Q12" s="153">
        <f t="shared" si="2"/>
        <v>1</v>
      </c>
      <c r="R12" s="148" t="str">
        <f t="shared" si="2"/>
        <v>Mes</v>
      </c>
      <c r="S12" s="154">
        <f t="shared" si="2"/>
        <v>160</v>
      </c>
      <c r="T12" s="154">
        <f t="shared" si="2"/>
        <v>8</v>
      </c>
    </row>
    <row r="13" spans="2:20" x14ac:dyDescent="0.25">
      <c r="B13" s="150" t="s">
        <v>294</v>
      </c>
      <c r="C13" s="153">
        <f>'5'!F17</f>
        <v>1</v>
      </c>
      <c r="D13" s="154">
        <f>'5'!G17</f>
        <v>0.5</v>
      </c>
      <c r="E13" s="153">
        <f>'5'!H17</f>
        <v>8</v>
      </c>
      <c r="F13" s="154">
        <f>'5'!I17</f>
        <v>4</v>
      </c>
      <c r="G13" s="155"/>
      <c r="H13" s="156"/>
      <c r="I13" s="157"/>
      <c r="J13" s="154">
        <v>8</v>
      </c>
      <c r="L13" s="150" t="s">
        <v>294</v>
      </c>
      <c r="M13" s="153">
        <f t="shared" si="0"/>
        <v>0.8</v>
      </c>
      <c r="N13" s="153">
        <f t="shared" si="1"/>
        <v>0.4</v>
      </c>
      <c r="O13" s="153">
        <f t="shared" ref="O13:P17" si="3">E13</f>
        <v>8</v>
      </c>
      <c r="P13" s="154">
        <f t="shared" si="3"/>
        <v>4</v>
      </c>
      <c r="Q13" s="155"/>
      <c r="R13" s="156"/>
      <c r="S13" s="157"/>
      <c r="T13" s="154">
        <f>J13</f>
        <v>8</v>
      </c>
    </row>
    <row r="14" spans="2:20" x14ac:dyDescent="0.25">
      <c r="B14" s="150" t="s">
        <v>295</v>
      </c>
      <c r="C14" s="153">
        <f>'5'!F19</f>
        <v>0.5</v>
      </c>
      <c r="D14" s="154">
        <f>'5'!G19</f>
        <v>0.25</v>
      </c>
      <c r="E14" s="153">
        <f>'5'!H19</f>
        <v>2</v>
      </c>
      <c r="F14" s="154">
        <f>'5'!I19</f>
        <v>1</v>
      </c>
      <c r="G14" s="153">
        <f>'5'!K19</f>
        <v>1</v>
      </c>
      <c r="H14" s="148" t="str">
        <f>'5'!L19</f>
        <v>Día</v>
      </c>
      <c r="I14" s="154">
        <f>8*1</f>
        <v>8</v>
      </c>
      <c r="J14" s="154">
        <v>8</v>
      </c>
      <c r="L14" s="150" t="s">
        <v>295</v>
      </c>
      <c r="M14" s="153">
        <f t="shared" si="0"/>
        <v>0.4</v>
      </c>
      <c r="N14" s="153">
        <f t="shared" si="1"/>
        <v>0.2</v>
      </c>
      <c r="O14" s="153">
        <f t="shared" si="3"/>
        <v>2</v>
      </c>
      <c r="P14" s="154">
        <f t="shared" si="3"/>
        <v>1</v>
      </c>
      <c r="Q14" s="153">
        <f t="shared" ref="Q14:S17" si="4">G14</f>
        <v>1</v>
      </c>
      <c r="R14" s="148" t="str">
        <f t="shared" si="4"/>
        <v>Día</v>
      </c>
      <c r="S14" s="154">
        <f t="shared" si="4"/>
        <v>8</v>
      </c>
      <c r="T14" s="154">
        <f>J14</f>
        <v>8</v>
      </c>
    </row>
    <row r="15" spans="2:20" x14ac:dyDescent="0.25">
      <c r="B15" s="150" t="s">
        <v>296</v>
      </c>
      <c r="C15" s="153">
        <f>'5'!F20</f>
        <v>1</v>
      </c>
      <c r="D15" s="154">
        <f>'5'!G20</f>
        <v>0.5</v>
      </c>
      <c r="E15" s="153">
        <f>'5'!H20</f>
        <v>2</v>
      </c>
      <c r="F15" s="154">
        <f>'5'!I20</f>
        <v>1</v>
      </c>
      <c r="G15" s="153">
        <f>'5'!K20</f>
        <v>1</v>
      </c>
      <c r="H15" s="148" t="str">
        <f>'5'!L20</f>
        <v>Día</v>
      </c>
      <c r="I15" s="154">
        <f>8*1</f>
        <v>8</v>
      </c>
      <c r="J15" s="154">
        <v>8</v>
      </c>
      <c r="L15" s="150" t="s">
        <v>296</v>
      </c>
      <c r="M15" s="153">
        <f t="shared" si="0"/>
        <v>0.8</v>
      </c>
      <c r="N15" s="153">
        <f t="shared" si="1"/>
        <v>0.4</v>
      </c>
      <c r="O15" s="153">
        <f t="shared" si="3"/>
        <v>2</v>
      </c>
      <c r="P15" s="154">
        <f t="shared" si="3"/>
        <v>1</v>
      </c>
      <c r="Q15" s="153">
        <f t="shared" si="4"/>
        <v>1</v>
      </c>
      <c r="R15" s="148" t="str">
        <f t="shared" si="4"/>
        <v>Día</v>
      </c>
      <c r="S15" s="154">
        <f t="shared" si="4"/>
        <v>8</v>
      </c>
      <c r="T15" s="154">
        <f>J15</f>
        <v>8</v>
      </c>
    </row>
    <row r="16" spans="2:20" x14ac:dyDescent="0.25">
      <c r="B16" s="150" t="s">
        <v>297</v>
      </c>
      <c r="C16" s="153">
        <f>'5'!F22</f>
        <v>1</v>
      </c>
      <c r="D16" s="154">
        <f>'5'!G22</f>
        <v>0.5</v>
      </c>
      <c r="E16" s="153">
        <f>'5'!H22</f>
        <v>8</v>
      </c>
      <c r="F16" s="154">
        <f>'5'!I22</f>
        <v>4</v>
      </c>
      <c r="G16" s="153">
        <v>1</v>
      </c>
      <c r="H16" s="148" t="str">
        <f>'5'!L22</f>
        <v>Mes</v>
      </c>
      <c r="I16" s="154">
        <f>8*5*4</f>
        <v>160</v>
      </c>
      <c r="J16" s="154">
        <v>8</v>
      </c>
      <c r="L16" s="150" t="s">
        <v>297</v>
      </c>
      <c r="M16" s="153">
        <f t="shared" si="0"/>
        <v>0.8</v>
      </c>
      <c r="N16" s="153">
        <f t="shared" si="1"/>
        <v>0.4</v>
      </c>
      <c r="O16" s="153">
        <f t="shared" si="3"/>
        <v>8</v>
      </c>
      <c r="P16" s="154">
        <f t="shared" si="3"/>
        <v>4</v>
      </c>
      <c r="Q16" s="153">
        <f t="shared" si="4"/>
        <v>1</v>
      </c>
      <c r="R16" s="148" t="str">
        <f t="shared" si="4"/>
        <v>Mes</v>
      </c>
      <c r="S16" s="154">
        <f t="shared" si="4"/>
        <v>160</v>
      </c>
      <c r="T16" s="154">
        <f>J16</f>
        <v>8</v>
      </c>
    </row>
    <row r="17" spans="2:20" x14ac:dyDescent="0.25">
      <c r="B17" s="158" t="s">
        <v>292</v>
      </c>
      <c r="C17" s="159">
        <f>'5'!F25</f>
        <v>1</v>
      </c>
      <c r="D17" s="160">
        <f>'5'!G25</f>
        <v>0.5</v>
      </c>
      <c r="E17" s="159">
        <f>'5'!H25</f>
        <v>2</v>
      </c>
      <c r="F17" s="160">
        <f>'5'!I25</f>
        <v>1</v>
      </c>
      <c r="G17" s="159">
        <f>'5'!K25</f>
        <v>1</v>
      </c>
      <c r="H17" s="161" t="str">
        <f>'5'!L25</f>
        <v>Mes</v>
      </c>
      <c r="I17" s="160">
        <f>8*5*4</f>
        <v>160</v>
      </c>
      <c r="J17" s="160">
        <v>8</v>
      </c>
      <c r="L17" s="158" t="s">
        <v>292</v>
      </c>
      <c r="M17" s="159">
        <f t="shared" si="0"/>
        <v>0.8</v>
      </c>
      <c r="N17" s="159">
        <f t="shared" si="1"/>
        <v>0.4</v>
      </c>
      <c r="O17" s="159">
        <f t="shared" si="3"/>
        <v>2</v>
      </c>
      <c r="P17" s="160">
        <f t="shared" si="3"/>
        <v>1</v>
      </c>
      <c r="Q17" s="159">
        <f t="shared" si="4"/>
        <v>1</v>
      </c>
      <c r="R17" s="161" t="str">
        <f t="shared" si="4"/>
        <v>Mes</v>
      </c>
      <c r="S17" s="160">
        <f t="shared" si="4"/>
        <v>160</v>
      </c>
      <c r="T17" s="160">
        <f>J17</f>
        <v>8</v>
      </c>
    </row>
    <row r="18" spans="2:20" x14ac:dyDescent="0.25">
      <c r="C18" s="148"/>
      <c r="D18" s="148"/>
      <c r="E18" s="148"/>
      <c r="F18" s="148"/>
      <c r="G18" s="148"/>
      <c r="H18" s="148"/>
      <c r="I18" s="148"/>
      <c r="J18" s="148"/>
      <c r="L18" s="175" t="s">
        <v>322</v>
      </c>
      <c r="M18" s="240">
        <v>0.2</v>
      </c>
      <c r="N18" s="241"/>
      <c r="O18" s="148"/>
      <c r="P18" s="148"/>
      <c r="Q18" s="148"/>
      <c r="R18" s="148"/>
      <c r="S18" s="148"/>
      <c r="T18" s="148"/>
    </row>
    <row r="19" spans="2:20" x14ac:dyDescent="0.25">
      <c r="C19" s="148"/>
      <c r="D19" s="148"/>
      <c r="E19" s="148"/>
      <c r="F19" s="148"/>
      <c r="G19" s="148"/>
      <c r="H19" s="148"/>
      <c r="I19" s="148"/>
      <c r="J19" s="148"/>
      <c r="M19" s="148"/>
      <c r="N19" s="148"/>
      <c r="O19" s="148"/>
      <c r="P19" s="148"/>
      <c r="Q19" s="148"/>
      <c r="R19" s="148"/>
      <c r="S19" s="148"/>
      <c r="T19" s="148"/>
    </row>
    <row r="20" spans="2:20" x14ac:dyDescent="0.25">
      <c r="C20" s="148"/>
      <c r="D20" s="148"/>
      <c r="E20" s="148"/>
      <c r="F20" s="148"/>
      <c r="G20" s="148"/>
      <c r="H20" s="148"/>
      <c r="I20" s="148"/>
      <c r="J20" s="148"/>
      <c r="N20" s="148"/>
      <c r="O20" s="148"/>
      <c r="P20" s="148"/>
      <c r="Q20" s="148"/>
      <c r="R20" s="148"/>
      <c r="S20" s="148"/>
      <c r="T20" s="148"/>
    </row>
    <row r="21" spans="2:20" ht="23.4" x14ac:dyDescent="0.25">
      <c r="B21" s="51" t="s">
        <v>313</v>
      </c>
      <c r="C21" s="148"/>
      <c r="D21" s="148"/>
      <c r="E21" s="148"/>
      <c r="F21" s="148"/>
      <c r="G21" s="148"/>
      <c r="H21" s="148"/>
      <c r="I21" s="148"/>
      <c r="J21" s="148"/>
      <c r="M21" s="148"/>
      <c r="N21" s="148"/>
      <c r="O21" s="148"/>
      <c r="P21" s="148"/>
      <c r="Q21" s="148"/>
      <c r="R21" s="148"/>
      <c r="S21" s="148"/>
      <c r="T21" s="148"/>
    </row>
    <row r="22" spans="2:20" ht="23.4" x14ac:dyDescent="0.25">
      <c r="B22" s="51"/>
      <c r="C22" s="148"/>
      <c r="D22" s="148"/>
      <c r="E22" s="148"/>
      <c r="F22" s="148"/>
      <c r="G22" s="148"/>
      <c r="H22" s="148"/>
      <c r="I22" s="148"/>
      <c r="J22" s="148"/>
      <c r="M22" s="148"/>
      <c r="N22" s="148"/>
      <c r="O22" s="148"/>
      <c r="P22" s="148"/>
      <c r="Q22" s="148"/>
      <c r="R22" s="148"/>
      <c r="S22" s="148"/>
      <c r="T22" s="148"/>
    </row>
    <row r="23" spans="2:20" ht="19.2" customHeight="1" x14ac:dyDescent="0.25">
      <c r="B23" s="167" t="s">
        <v>314</v>
      </c>
      <c r="C23" s="168">
        <v>600000</v>
      </c>
      <c r="D23" s="247" t="s">
        <v>317</v>
      </c>
      <c r="E23" s="248"/>
      <c r="F23" s="148"/>
      <c r="G23" s="148"/>
      <c r="H23" s="148"/>
      <c r="I23" s="148"/>
      <c r="J23" s="148"/>
      <c r="M23" s="148"/>
      <c r="N23" s="148"/>
      <c r="O23" s="148"/>
      <c r="P23" s="148"/>
      <c r="Q23" s="148"/>
      <c r="R23" s="148"/>
      <c r="S23" s="148"/>
      <c r="T23" s="148"/>
    </row>
    <row r="24" spans="2:20" x14ac:dyDescent="0.25">
      <c r="B24" s="170" t="s">
        <v>315</v>
      </c>
      <c r="C24" s="171">
        <f>C23/20</f>
        <v>30000</v>
      </c>
      <c r="D24" s="249" t="s">
        <v>318</v>
      </c>
      <c r="E24" s="250"/>
      <c r="F24" s="148"/>
      <c r="G24" s="148"/>
      <c r="H24" s="148"/>
      <c r="I24" s="148"/>
      <c r="J24" s="148"/>
      <c r="M24" s="148"/>
      <c r="N24" s="148"/>
      <c r="O24" s="148"/>
      <c r="P24" s="148"/>
      <c r="Q24" s="148"/>
      <c r="R24" s="148"/>
      <c r="S24" s="148"/>
      <c r="T24" s="148"/>
    </row>
    <row r="25" spans="2:20" x14ac:dyDescent="0.25">
      <c r="B25" s="169" t="s">
        <v>316</v>
      </c>
      <c r="C25" s="161">
        <f>C24/8</f>
        <v>3750</v>
      </c>
      <c r="D25" s="239" t="s">
        <v>319</v>
      </c>
      <c r="E25" s="230"/>
      <c r="F25" s="148"/>
      <c r="G25" s="148"/>
      <c r="H25" s="148"/>
      <c r="I25" s="148"/>
      <c r="J25" s="148"/>
      <c r="M25" s="148"/>
      <c r="N25" s="148"/>
      <c r="O25" s="148"/>
      <c r="P25" s="148"/>
      <c r="Q25" s="148"/>
      <c r="R25" s="148"/>
      <c r="S25" s="148"/>
      <c r="T25" s="148"/>
    </row>
    <row r="26" spans="2:20" x14ac:dyDescent="0.25">
      <c r="C26" s="148"/>
      <c r="D26" s="148"/>
      <c r="E26" s="148"/>
      <c r="F26" s="148"/>
      <c r="G26" s="148"/>
      <c r="H26" s="148"/>
      <c r="I26" s="148"/>
      <c r="J26" s="148"/>
      <c r="M26" s="148"/>
      <c r="N26" s="148"/>
      <c r="O26" s="148"/>
      <c r="P26" s="148"/>
      <c r="Q26" s="148"/>
      <c r="R26" s="148"/>
      <c r="S26" s="148"/>
      <c r="T26" s="148"/>
    </row>
    <row r="29" spans="2:20" ht="23.4" x14ac:dyDescent="0.25">
      <c r="B29" s="51" t="s">
        <v>312</v>
      </c>
    </row>
    <row r="30" spans="2:20" ht="14.4" customHeight="1" x14ac:dyDescent="0.25">
      <c r="D30" s="148"/>
      <c r="E30" s="148"/>
      <c r="F30" s="148"/>
      <c r="N30" s="148"/>
      <c r="O30" s="148"/>
      <c r="P30" s="148"/>
    </row>
    <row r="31" spans="2:20" ht="29.4" customHeight="1" x14ac:dyDescent="0.25">
      <c r="B31" s="162" t="s">
        <v>217</v>
      </c>
      <c r="C31" s="233" t="s">
        <v>304</v>
      </c>
      <c r="D31" s="234"/>
      <c r="E31" s="217" t="s">
        <v>331</v>
      </c>
      <c r="F31" s="218"/>
      <c r="G31" s="226" t="s">
        <v>305</v>
      </c>
      <c r="H31" s="234"/>
      <c r="I31" s="217" t="s">
        <v>331</v>
      </c>
      <c r="J31" s="218"/>
      <c r="L31" s="162" t="s">
        <v>217</v>
      </c>
      <c r="M31" s="226" t="s">
        <v>304</v>
      </c>
      <c r="N31" s="234"/>
      <c r="O31" s="217" t="s">
        <v>331</v>
      </c>
      <c r="P31" s="218"/>
      <c r="Q31" s="226" t="s">
        <v>305</v>
      </c>
      <c r="R31" s="234"/>
      <c r="S31" s="217" t="s">
        <v>331</v>
      </c>
      <c r="T31" s="218"/>
    </row>
    <row r="32" spans="2:20" x14ac:dyDescent="0.25">
      <c r="B32" s="163" t="s">
        <v>289</v>
      </c>
      <c r="C32" s="219">
        <f t="shared" ref="C32:C41" si="5">C8+E8+J8+I8</f>
        <v>177</v>
      </c>
      <c r="D32" s="220"/>
      <c r="E32" s="219">
        <f>C32*$C$25</f>
        <v>663750</v>
      </c>
      <c r="F32" s="220"/>
      <c r="G32" s="219">
        <f t="shared" ref="G32:G41" si="6">D8+F8+J8</f>
        <v>12.5</v>
      </c>
      <c r="H32" s="220"/>
      <c r="I32" s="231">
        <f>G32*$C$25</f>
        <v>46875</v>
      </c>
      <c r="J32" s="232"/>
      <c r="L32" s="163" t="s">
        <v>289</v>
      </c>
      <c r="M32" s="237">
        <f t="shared" ref="M32:M41" si="7">M8+O8+T8+S8</f>
        <v>176.8</v>
      </c>
      <c r="N32" s="220"/>
      <c r="O32" s="238">
        <f>M32*$C$25</f>
        <v>663000</v>
      </c>
      <c r="P32" s="232"/>
      <c r="Q32" s="237">
        <f t="shared" ref="Q32:Q41" si="8">N8+P8+T8</f>
        <v>12.4</v>
      </c>
      <c r="R32" s="220"/>
      <c r="S32" s="231">
        <f>Q32*$C$25</f>
        <v>46500</v>
      </c>
      <c r="T32" s="232"/>
    </row>
    <row r="33" spans="2:20" x14ac:dyDescent="0.25">
      <c r="B33" s="163" t="s">
        <v>290</v>
      </c>
      <c r="C33" s="219">
        <f t="shared" si="5"/>
        <v>137</v>
      </c>
      <c r="D33" s="220"/>
      <c r="E33" s="219">
        <f t="shared" ref="E33:E41" si="9">C33*$C$25</f>
        <v>513750</v>
      </c>
      <c r="F33" s="220"/>
      <c r="G33" s="219">
        <f t="shared" si="6"/>
        <v>13.25</v>
      </c>
      <c r="H33" s="220"/>
      <c r="I33" s="231">
        <f t="shared" ref="I33:I41" si="10">G33*$C$25</f>
        <v>49687.5</v>
      </c>
      <c r="J33" s="232"/>
      <c r="L33" s="163" t="s">
        <v>290</v>
      </c>
      <c r="M33" s="237">
        <f t="shared" si="7"/>
        <v>136.80000000000001</v>
      </c>
      <c r="N33" s="220"/>
      <c r="O33" s="238">
        <f t="shared" ref="O33:O41" si="11">M33*$C$25</f>
        <v>513000.00000000006</v>
      </c>
      <c r="P33" s="232"/>
      <c r="Q33" s="237">
        <f t="shared" si="8"/>
        <v>13.2</v>
      </c>
      <c r="R33" s="220"/>
      <c r="S33" s="231">
        <f t="shared" ref="S33:S41" si="12">Q33*$C$25</f>
        <v>49500</v>
      </c>
      <c r="T33" s="232"/>
    </row>
    <row r="34" spans="2:20" x14ac:dyDescent="0.25">
      <c r="B34" s="163" t="s">
        <v>291</v>
      </c>
      <c r="C34" s="219">
        <f t="shared" si="5"/>
        <v>137</v>
      </c>
      <c r="D34" s="220"/>
      <c r="E34" s="219">
        <f t="shared" si="9"/>
        <v>513750</v>
      </c>
      <c r="F34" s="220"/>
      <c r="G34" s="219">
        <f t="shared" si="6"/>
        <v>13.25</v>
      </c>
      <c r="H34" s="220"/>
      <c r="I34" s="231">
        <f t="shared" si="10"/>
        <v>49687.5</v>
      </c>
      <c r="J34" s="232"/>
      <c r="L34" s="163" t="s">
        <v>291</v>
      </c>
      <c r="M34" s="237">
        <f t="shared" si="7"/>
        <v>136.80000000000001</v>
      </c>
      <c r="N34" s="220"/>
      <c r="O34" s="238">
        <f t="shared" si="11"/>
        <v>513000.00000000006</v>
      </c>
      <c r="P34" s="232"/>
      <c r="Q34" s="237">
        <f t="shared" si="8"/>
        <v>13.2</v>
      </c>
      <c r="R34" s="220"/>
      <c r="S34" s="231">
        <f t="shared" si="12"/>
        <v>49500</v>
      </c>
      <c r="T34" s="232"/>
    </row>
    <row r="35" spans="2:20" x14ac:dyDescent="0.25">
      <c r="B35" s="163" t="s">
        <v>292</v>
      </c>
      <c r="C35" s="219">
        <f t="shared" si="5"/>
        <v>171</v>
      </c>
      <c r="D35" s="220"/>
      <c r="E35" s="219">
        <f t="shared" si="9"/>
        <v>641250</v>
      </c>
      <c r="F35" s="220"/>
      <c r="G35" s="219">
        <f t="shared" si="6"/>
        <v>9.5</v>
      </c>
      <c r="H35" s="220"/>
      <c r="I35" s="231">
        <f t="shared" si="10"/>
        <v>35625</v>
      </c>
      <c r="J35" s="232"/>
      <c r="L35" s="163" t="s">
        <v>292</v>
      </c>
      <c r="M35" s="237">
        <f t="shared" si="7"/>
        <v>170.8</v>
      </c>
      <c r="N35" s="220"/>
      <c r="O35" s="238">
        <f t="shared" si="11"/>
        <v>640500</v>
      </c>
      <c r="P35" s="232"/>
      <c r="Q35" s="237">
        <f t="shared" si="8"/>
        <v>9.4</v>
      </c>
      <c r="R35" s="220"/>
      <c r="S35" s="231">
        <f t="shared" si="12"/>
        <v>35250</v>
      </c>
      <c r="T35" s="232"/>
    </row>
    <row r="36" spans="2:20" x14ac:dyDescent="0.25">
      <c r="B36" s="163" t="s">
        <v>293</v>
      </c>
      <c r="C36" s="219">
        <f t="shared" si="5"/>
        <v>178</v>
      </c>
      <c r="D36" s="220"/>
      <c r="E36" s="219">
        <f t="shared" si="9"/>
        <v>667500</v>
      </c>
      <c r="F36" s="220"/>
      <c r="G36" s="219">
        <f t="shared" si="6"/>
        <v>15</v>
      </c>
      <c r="H36" s="220"/>
      <c r="I36" s="231">
        <f t="shared" si="10"/>
        <v>56250</v>
      </c>
      <c r="J36" s="232"/>
      <c r="L36" s="163" t="s">
        <v>293</v>
      </c>
      <c r="M36" s="237">
        <f t="shared" si="7"/>
        <v>177.6</v>
      </c>
      <c r="N36" s="220"/>
      <c r="O36" s="238">
        <f t="shared" si="11"/>
        <v>666000</v>
      </c>
      <c r="P36" s="232"/>
      <c r="Q36" s="237">
        <f t="shared" si="8"/>
        <v>14.8</v>
      </c>
      <c r="R36" s="220"/>
      <c r="S36" s="231">
        <f t="shared" si="12"/>
        <v>55500</v>
      </c>
      <c r="T36" s="232"/>
    </row>
    <row r="37" spans="2:20" x14ac:dyDescent="0.25">
      <c r="B37" s="163" t="s">
        <v>294</v>
      </c>
      <c r="C37" s="219">
        <f t="shared" si="5"/>
        <v>17</v>
      </c>
      <c r="D37" s="220"/>
      <c r="E37" s="219">
        <f t="shared" si="9"/>
        <v>63750</v>
      </c>
      <c r="F37" s="220"/>
      <c r="G37" s="219">
        <f t="shared" si="6"/>
        <v>12.5</v>
      </c>
      <c r="H37" s="220"/>
      <c r="I37" s="231">
        <f t="shared" si="10"/>
        <v>46875</v>
      </c>
      <c r="J37" s="232"/>
      <c r="L37" s="163" t="s">
        <v>294</v>
      </c>
      <c r="M37" s="237">
        <f t="shared" si="7"/>
        <v>16.8</v>
      </c>
      <c r="N37" s="220"/>
      <c r="O37" s="238">
        <f t="shared" si="11"/>
        <v>63000</v>
      </c>
      <c r="P37" s="232"/>
      <c r="Q37" s="237">
        <f t="shared" si="8"/>
        <v>12.4</v>
      </c>
      <c r="R37" s="220"/>
      <c r="S37" s="231">
        <f t="shared" si="12"/>
        <v>46500</v>
      </c>
      <c r="T37" s="232"/>
    </row>
    <row r="38" spans="2:20" x14ac:dyDescent="0.25">
      <c r="B38" s="163" t="s">
        <v>295</v>
      </c>
      <c r="C38" s="219">
        <f t="shared" si="5"/>
        <v>18.5</v>
      </c>
      <c r="D38" s="220"/>
      <c r="E38" s="219">
        <f t="shared" si="9"/>
        <v>69375</v>
      </c>
      <c r="F38" s="220"/>
      <c r="G38" s="219">
        <f t="shared" si="6"/>
        <v>9.25</v>
      </c>
      <c r="H38" s="220"/>
      <c r="I38" s="231">
        <f t="shared" si="10"/>
        <v>34687.5</v>
      </c>
      <c r="J38" s="232"/>
      <c r="L38" s="163" t="s">
        <v>295</v>
      </c>
      <c r="M38" s="237">
        <f t="shared" si="7"/>
        <v>18.399999999999999</v>
      </c>
      <c r="N38" s="220"/>
      <c r="O38" s="238">
        <f t="shared" si="11"/>
        <v>69000</v>
      </c>
      <c r="P38" s="232"/>
      <c r="Q38" s="237">
        <f t="shared" si="8"/>
        <v>9.1999999999999993</v>
      </c>
      <c r="R38" s="220"/>
      <c r="S38" s="231">
        <f t="shared" si="12"/>
        <v>34500</v>
      </c>
      <c r="T38" s="232"/>
    </row>
    <row r="39" spans="2:20" x14ac:dyDescent="0.25">
      <c r="B39" s="163" t="s">
        <v>296</v>
      </c>
      <c r="C39" s="219">
        <f t="shared" si="5"/>
        <v>19</v>
      </c>
      <c r="D39" s="220"/>
      <c r="E39" s="219">
        <f t="shared" si="9"/>
        <v>71250</v>
      </c>
      <c r="F39" s="220"/>
      <c r="G39" s="219">
        <f t="shared" si="6"/>
        <v>9.5</v>
      </c>
      <c r="H39" s="220"/>
      <c r="I39" s="231">
        <f t="shared" si="10"/>
        <v>35625</v>
      </c>
      <c r="J39" s="232"/>
      <c r="L39" s="163" t="s">
        <v>296</v>
      </c>
      <c r="M39" s="237">
        <f t="shared" si="7"/>
        <v>18.8</v>
      </c>
      <c r="N39" s="220"/>
      <c r="O39" s="238">
        <f t="shared" si="11"/>
        <v>70500</v>
      </c>
      <c r="P39" s="232"/>
      <c r="Q39" s="237">
        <f t="shared" si="8"/>
        <v>9.4</v>
      </c>
      <c r="R39" s="220"/>
      <c r="S39" s="231">
        <f t="shared" si="12"/>
        <v>35250</v>
      </c>
      <c r="T39" s="232"/>
    </row>
    <row r="40" spans="2:20" x14ac:dyDescent="0.25">
      <c r="B40" s="163" t="s">
        <v>297</v>
      </c>
      <c r="C40" s="219">
        <f t="shared" si="5"/>
        <v>177</v>
      </c>
      <c r="D40" s="220"/>
      <c r="E40" s="219">
        <f t="shared" si="9"/>
        <v>663750</v>
      </c>
      <c r="F40" s="220"/>
      <c r="G40" s="219">
        <f t="shared" si="6"/>
        <v>12.5</v>
      </c>
      <c r="H40" s="220"/>
      <c r="I40" s="231">
        <f t="shared" si="10"/>
        <v>46875</v>
      </c>
      <c r="J40" s="232"/>
      <c r="L40" s="163" t="s">
        <v>297</v>
      </c>
      <c r="M40" s="237">
        <f t="shared" si="7"/>
        <v>176.8</v>
      </c>
      <c r="N40" s="220"/>
      <c r="O40" s="238">
        <f t="shared" si="11"/>
        <v>663000</v>
      </c>
      <c r="P40" s="232"/>
      <c r="Q40" s="237">
        <f t="shared" si="8"/>
        <v>12.4</v>
      </c>
      <c r="R40" s="220"/>
      <c r="S40" s="231">
        <f t="shared" si="12"/>
        <v>46500</v>
      </c>
      <c r="T40" s="232"/>
    </row>
    <row r="41" spans="2:20" x14ac:dyDescent="0.25">
      <c r="B41" s="165" t="s">
        <v>292</v>
      </c>
      <c r="C41" s="229">
        <f t="shared" si="5"/>
        <v>171</v>
      </c>
      <c r="D41" s="230"/>
      <c r="E41" s="229">
        <f t="shared" si="9"/>
        <v>641250</v>
      </c>
      <c r="F41" s="230"/>
      <c r="G41" s="229">
        <f t="shared" si="6"/>
        <v>9.5</v>
      </c>
      <c r="H41" s="230"/>
      <c r="I41" s="235">
        <f t="shared" si="10"/>
        <v>35625</v>
      </c>
      <c r="J41" s="236"/>
      <c r="L41" s="165" t="s">
        <v>292</v>
      </c>
      <c r="M41" s="239">
        <f t="shared" si="7"/>
        <v>170.8</v>
      </c>
      <c r="N41" s="230"/>
      <c r="O41" s="242">
        <f t="shared" si="11"/>
        <v>640500</v>
      </c>
      <c r="P41" s="236"/>
      <c r="Q41" s="239">
        <f t="shared" si="8"/>
        <v>9.4</v>
      </c>
      <c r="R41" s="230"/>
      <c r="S41" s="235">
        <f t="shared" si="12"/>
        <v>35250</v>
      </c>
      <c r="T41" s="236"/>
    </row>
    <row r="43" spans="2:20" ht="14.4" customHeight="1" x14ac:dyDescent="0.25">
      <c r="E43" s="245"/>
      <c r="F43" s="245"/>
      <c r="G43" s="172"/>
      <c r="L43" s="166"/>
    </row>
    <row r="44" spans="2:20" ht="14.4" customHeight="1" x14ac:dyDescent="0.25">
      <c r="E44" s="245"/>
      <c r="F44" s="245"/>
      <c r="G44" s="172"/>
      <c r="L44" s="166"/>
    </row>
    <row r="45" spans="2:20" ht="23.4" x14ac:dyDescent="0.25">
      <c r="B45" s="51" t="s">
        <v>323</v>
      </c>
      <c r="E45" s="245"/>
      <c r="F45" s="245"/>
      <c r="G45" s="172"/>
    </row>
    <row r="46" spans="2:20" x14ac:dyDescent="0.25">
      <c r="E46" s="176"/>
      <c r="F46" s="176"/>
      <c r="G46" s="172"/>
    </row>
    <row r="47" spans="2:20" x14ac:dyDescent="0.25">
      <c r="B47" s="162" t="s">
        <v>217</v>
      </c>
      <c r="C47" s="243" t="s">
        <v>324</v>
      </c>
      <c r="D47" s="244"/>
      <c r="E47" s="243" t="s">
        <v>325</v>
      </c>
      <c r="F47" s="246"/>
      <c r="G47" s="172"/>
    </row>
    <row r="48" spans="2:20" x14ac:dyDescent="0.25">
      <c r="B48" s="163" t="s">
        <v>289</v>
      </c>
      <c r="C48" s="237">
        <f t="shared" ref="C48:C57" si="13">E32-O32</f>
        <v>750</v>
      </c>
      <c r="D48" s="219"/>
      <c r="E48" s="237">
        <f t="shared" ref="E48:E57" si="14">I32-S32</f>
        <v>375</v>
      </c>
      <c r="F48" s="220"/>
    </row>
    <row r="49" spans="2:15" x14ac:dyDescent="0.25">
      <c r="B49" s="163" t="s">
        <v>290</v>
      </c>
      <c r="C49" s="237">
        <f t="shared" si="13"/>
        <v>749.99999999994179</v>
      </c>
      <c r="D49" s="219"/>
      <c r="E49" s="237">
        <f t="shared" si="14"/>
        <v>187.5</v>
      </c>
      <c r="F49" s="220"/>
    </row>
    <row r="50" spans="2:15" x14ac:dyDescent="0.25">
      <c r="B50" s="163" t="s">
        <v>291</v>
      </c>
      <c r="C50" s="237">
        <f t="shared" si="13"/>
        <v>749.99999999994179</v>
      </c>
      <c r="D50" s="219"/>
      <c r="E50" s="237">
        <f t="shared" si="14"/>
        <v>187.5</v>
      </c>
      <c r="F50" s="220"/>
    </row>
    <row r="51" spans="2:15" x14ac:dyDescent="0.25">
      <c r="B51" s="163" t="s">
        <v>292</v>
      </c>
      <c r="C51" s="237">
        <f t="shared" si="13"/>
        <v>750</v>
      </c>
      <c r="D51" s="219"/>
      <c r="E51" s="237">
        <f t="shared" si="14"/>
        <v>375</v>
      </c>
      <c r="F51" s="220"/>
    </row>
    <row r="52" spans="2:15" x14ac:dyDescent="0.25">
      <c r="B52" s="163" t="s">
        <v>293</v>
      </c>
      <c r="C52" s="237">
        <f t="shared" si="13"/>
        <v>1500</v>
      </c>
      <c r="D52" s="219"/>
      <c r="E52" s="237">
        <f t="shared" si="14"/>
        <v>750</v>
      </c>
      <c r="F52" s="220"/>
    </row>
    <row r="53" spans="2:15" x14ac:dyDescent="0.25">
      <c r="B53" s="163" t="s">
        <v>294</v>
      </c>
      <c r="C53" s="237">
        <f t="shared" si="13"/>
        <v>750</v>
      </c>
      <c r="D53" s="219"/>
      <c r="E53" s="237">
        <f t="shared" si="14"/>
        <v>375</v>
      </c>
      <c r="F53" s="220"/>
    </row>
    <row r="54" spans="2:15" x14ac:dyDescent="0.25">
      <c r="B54" s="163" t="s">
        <v>295</v>
      </c>
      <c r="C54" s="237">
        <f t="shared" si="13"/>
        <v>375</v>
      </c>
      <c r="D54" s="219"/>
      <c r="E54" s="237">
        <f t="shared" si="14"/>
        <v>187.5</v>
      </c>
      <c r="F54" s="220"/>
    </row>
    <row r="55" spans="2:15" x14ac:dyDescent="0.25">
      <c r="B55" s="163" t="s">
        <v>296</v>
      </c>
      <c r="C55" s="237">
        <f t="shared" si="13"/>
        <v>750</v>
      </c>
      <c r="D55" s="219"/>
      <c r="E55" s="237">
        <f t="shared" si="14"/>
        <v>375</v>
      </c>
      <c r="F55" s="220"/>
    </row>
    <row r="56" spans="2:15" x14ac:dyDescent="0.25">
      <c r="B56" s="163" t="s">
        <v>297</v>
      </c>
      <c r="C56" s="237">
        <f t="shared" si="13"/>
        <v>750</v>
      </c>
      <c r="D56" s="219"/>
      <c r="E56" s="237">
        <f t="shared" si="14"/>
        <v>375</v>
      </c>
      <c r="F56" s="220"/>
    </row>
    <row r="57" spans="2:15" x14ac:dyDescent="0.25">
      <c r="B57" s="165" t="s">
        <v>292</v>
      </c>
      <c r="C57" s="239">
        <f t="shared" si="13"/>
        <v>750</v>
      </c>
      <c r="D57" s="229"/>
      <c r="E57" s="239">
        <f t="shared" si="14"/>
        <v>375</v>
      </c>
      <c r="F57" s="230"/>
    </row>
    <row r="61" spans="2:15" ht="23.4" x14ac:dyDescent="0.25">
      <c r="B61" s="51" t="s">
        <v>326</v>
      </c>
      <c r="E61" s="245"/>
      <c r="F61" s="245"/>
    </row>
    <row r="62" spans="2:15" ht="23.4" x14ac:dyDescent="0.25">
      <c r="B62" s="51"/>
      <c r="E62" s="173"/>
      <c r="F62" s="173"/>
    </row>
    <row r="63" spans="2:15" ht="15.6" x14ac:dyDescent="0.3">
      <c r="B63" s="178" t="s">
        <v>330</v>
      </c>
      <c r="C63" s="253" t="s">
        <v>328</v>
      </c>
      <c r="D63" s="253"/>
      <c r="E63" s="253"/>
      <c r="F63" s="253"/>
      <c r="G63" s="254" t="s">
        <v>327</v>
      </c>
      <c r="H63" s="255"/>
      <c r="I63" s="255"/>
      <c r="J63" s="255"/>
      <c r="K63" s="266" t="s">
        <v>329</v>
      </c>
      <c r="L63" s="267"/>
      <c r="M63" s="1"/>
      <c r="N63" s="1"/>
      <c r="O63" s="1"/>
    </row>
    <row r="64" spans="2:15" ht="14.4" x14ac:dyDescent="0.3">
      <c r="B64" s="179" t="s">
        <v>217</v>
      </c>
      <c r="C64" s="251" t="s">
        <v>324</v>
      </c>
      <c r="D64" s="246"/>
      <c r="E64" s="243" t="s">
        <v>325</v>
      </c>
      <c r="F64" s="252"/>
      <c r="G64" s="244" t="s">
        <v>324</v>
      </c>
      <c r="H64" s="246"/>
      <c r="I64" s="243" t="s">
        <v>325</v>
      </c>
      <c r="J64" s="252"/>
      <c r="K64" s="177" t="s">
        <v>324</v>
      </c>
      <c r="L64" s="194" t="s">
        <v>325</v>
      </c>
      <c r="M64" s="1"/>
      <c r="N64" s="1"/>
      <c r="O64" s="1"/>
    </row>
    <row r="65" spans="2:20" ht="14.4" x14ac:dyDescent="0.3">
      <c r="B65" s="180" t="s">
        <v>289</v>
      </c>
      <c r="C65" s="237">
        <f>'6'!C112</f>
        <v>1125</v>
      </c>
      <c r="D65" s="256"/>
      <c r="E65" s="237">
        <f>'6'!E112</f>
        <v>562.5</v>
      </c>
      <c r="F65" s="256"/>
      <c r="G65" s="238">
        <f t="shared" ref="G65:G74" si="15">E32-O32</f>
        <v>750</v>
      </c>
      <c r="H65" s="220"/>
      <c r="I65" s="238">
        <f t="shared" ref="I65:I74" si="16">I32-S32</f>
        <v>375</v>
      </c>
      <c r="J65" s="220"/>
      <c r="K65" s="153">
        <f>'6'!C159</f>
        <v>375</v>
      </c>
      <c r="L65" s="195">
        <f>'6'!E159</f>
        <v>187.5</v>
      </c>
      <c r="M65" s="1"/>
      <c r="N65" s="1"/>
      <c r="O65" s="1"/>
    </row>
    <row r="66" spans="2:20" ht="14.4" x14ac:dyDescent="0.3">
      <c r="B66" s="180" t="s">
        <v>290</v>
      </c>
      <c r="C66" s="237">
        <f>'6'!C113</f>
        <v>1125.0000000000582</v>
      </c>
      <c r="D66" s="256"/>
      <c r="E66" s="237">
        <f>'6'!E113</f>
        <v>281.25</v>
      </c>
      <c r="F66" s="256"/>
      <c r="G66" s="238">
        <f t="shared" si="15"/>
        <v>749.99999999994179</v>
      </c>
      <c r="H66" s="220"/>
      <c r="I66" s="238">
        <f t="shared" si="16"/>
        <v>187.5</v>
      </c>
      <c r="J66" s="220"/>
      <c r="K66" s="153">
        <f>'6'!C160</f>
        <v>375</v>
      </c>
      <c r="L66" s="195">
        <f>'6'!E160</f>
        <v>93.75</v>
      </c>
      <c r="M66" s="1"/>
      <c r="N66" s="1"/>
      <c r="O66" s="1"/>
    </row>
    <row r="67" spans="2:20" ht="14.4" x14ac:dyDescent="0.3">
      <c r="B67" s="180" t="s">
        <v>291</v>
      </c>
      <c r="C67" s="237">
        <f>'6'!C114</f>
        <v>1125.0000000000582</v>
      </c>
      <c r="D67" s="256"/>
      <c r="E67" s="237">
        <f>'6'!E114</f>
        <v>281.25</v>
      </c>
      <c r="F67" s="256"/>
      <c r="G67" s="238">
        <f t="shared" si="15"/>
        <v>749.99999999994179</v>
      </c>
      <c r="H67" s="220"/>
      <c r="I67" s="238">
        <f t="shared" si="16"/>
        <v>187.5</v>
      </c>
      <c r="J67" s="220"/>
      <c r="K67" s="153">
        <f>'6'!C161</f>
        <v>375</v>
      </c>
      <c r="L67" s="195">
        <f>'6'!E161</f>
        <v>93.75</v>
      </c>
      <c r="M67" s="1"/>
      <c r="N67" s="1"/>
      <c r="O67" s="1"/>
    </row>
    <row r="68" spans="2:20" ht="14.4" x14ac:dyDescent="0.3">
      <c r="B68" s="180" t="s">
        <v>292</v>
      </c>
      <c r="C68" s="237">
        <f>'6'!C115</f>
        <v>1125</v>
      </c>
      <c r="D68" s="256"/>
      <c r="E68" s="237">
        <f>'6'!E115</f>
        <v>562.5</v>
      </c>
      <c r="F68" s="256"/>
      <c r="G68" s="238">
        <f t="shared" si="15"/>
        <v>750</v>
      </c>
      <c r="H68" s="220"/>
      <c r="I68" s="238">
        <f t="shared" si="16"/>
        <v>375</v>
      </c>
      <c r="J68" s="220"/>
      <c r="K68" s="153">
        <f>'6'!C162</f>
        <v>375</v>
      </c>
      <c r="L68" s="195">
        <f>'6'!E162</f>
        <v>187.5</v>
      </c>
      <c r="M68" s="1"/>
      <c r="N68" s="1"/>
      <c r="O68" s="1"/>
    </row>
    <row r="69" spans="2:20" ht="14.4" x14ac:dyDescent="0.3">
      <c r="B69" s="180" t="s">
        <v>293</v>
      </c>
      <c r="C69" s="237">
        <f>'6'!C116</f>
        <v>2250</v>
      </c>
      <c r="D69" s="256"/>
      <c r="E69" s="237">
        <f>'6'!E116</f>
        <v>1125</v>
      </c>
      <c r="F69" s="256"/>
      <c r="G69" s="238">
        <f t="shared" si="15"/>
        <v>1500</v>
      </c>
      <c r="H69" s="220"/>
      <c r="I69" s="238">
        <f t="shared" si="16"/>
        <v>750</v>
      </c>
      <c r="J69" s="220"/>
      <c r="K69" s="153">
        <f>'6'!C163</f>
        <v>750</v>
      </c>
      <c r="L69" s="195">
        <f>'6'!E163</f>
        <v>375</v>
      </c>
      <c r="M69" s="1"/>
      <c r="N69" s="1"/>
      <c r="O69" s="1"/>
    </row>
    <row r="70" spans="2:20" ht="14.4" x14ac:dyDescent="0.3">
      <c r="B70" s="180" t="s">
        <v>294</v>
      </c>
      <c r="C70" s="237">
        <f>'6'!C117</f>
        <v>1125</v>
      </c>
      <c r="D70" s="256"/>
      <c r="E70" s="237">
        <f>'6'!E117</f>
        <v>562.5</v>
      </c>
      <c r="F70" s="256"/>
      <c r="G70" s="238">
        <f t="shared" si="15"/>
        <v>750</v>
      </c>
      <c r="H70" s="220"/>
      <c r="I70" s="238">
        <f t="shared" si="16"/>
        <v>375</v>
      </c>
      <c r="J70" s="220"/>
      <c r="K70" s="153">
        <f>'6'!C164</f>
        <v>375.00000000000728</v>
      </c>
      <c r="L70" s="195">
        <f>'6'!E164</f>
        <v>187.5</v>
      </c>
      <c r="M70" s="1"/>
      <c r="N70" s="1"/>
      <c r="O70" s="1"/>
    </row>
    <row r="71" spans="2:20" ht="14.4" x14ac:dyDescent="0.3">
      <c r="B71" s="180" t="s">
        <v>295</v>
      </c>
      <c r="C71" s="237">
        <f>'6'!C118</f>
        <v>562.5</v>
      </c>
      <c r="D71" s="256"/>
      <c r="E71" s="237">
        <f>'6'!E118</f>
        <v>281.25</v>
      </c>
      <c r="F71" s="256"/>
      <c r="G71" s="238">
        <f t="shared" si="15"/>
        <v>375</v>
      </c>
      <c r="H71" s="220"/>
      <c r="I71" s="238">
        <f t="shared" si="16"/>
        <v>187.5</v>
      </c>
      <c r="J71" s="220"/>
      <c r="K71" s="153">
        <f>'6'!C165</f>
        <v>187.5</v>
      </c>
      <c r="L71" s="195">
        <f>'6'!E165</f>
        <v>93.75</v>
      </c>
      <c r="M71" s="1"/>
      <c r="N71" s="1"/>
      <c r="O71" s="1"/>
    </row>
    <row r="72" spans="2:20" ht="14.4" x14ac:dyDescent="0.3">
      <c r="B72" s="180" t="s">
        <v>296</v>
      </c>
      <c r="C72" s="237">
        <f>'6'!C119</f>
        <v>1125</v>
      </c>
      <c r="D72" s="256"/>
      <c r="E72" s="237">
        <f>'6'!E119</f>
        <v>562.5</v>
      </c>
      <c r="F72" s="256"/>
      <c r="G72" s="238">
        <f t="shared" si="15"/>
        <v>750</v>
      </c>
      <c r="H72" s="220"/>
      <c r="I72" s="238">
        <f t="shared" si="16"/>
        <v>375</v>
      </c>
      <c r="J72" s="220"/>
      <c r="K72" s="153">
        <f>'6'!C166</f>
        <v>375</v>
      </c>
      <c r="L72" s="195">
        <f>'6'!E166</f>
        <v>187.5</v>
      </c>
      <c r="M72" s="1"/>
      <c r="N72" s="1"/>
      <c r="O72" s="1"/>
    </row>
    <row r="73" spans="2:20" ht="14.4" x14ac:dyDescent="0.3">
      <c r="B73" s="180" t="s">
        <v>297</v>
      </c>
      <c r="C73" s="237">
        <f>'6'!C120</f>
        <v>1125</v>
      </c>
      <c r="D73" s="256"/>
      <c r="E73" s="237">
        <f>'6'!E120</f>
        <v>562.5</v>
      </c>
      <c r="F73" s="256"/>
      <c r="G73" s="238">
        <f t="shared" si="15"/>
        <v>750</v>
      </c>
      <c r="H73" s="220"/>
      <c r="I73" s="238">
        <f t="shared" si="16"/>
        <v>375</v>
      </c>
      <c r="J73" s="220"/>
      <c r="K73" s="153">
        <f>'6'!C167</f>
        <v>375</v>
      </c>
      <c r="L73" s="195">
        <f>'6'!E167</f>
        <v>187.5</v>
      </c>
      <c r="M73" s="1"/>
      <c r="N73" s="1"/>
      <c r="O73" s="1"/>
    </row>
    <row r="74" spans="2:20" ht="14.4" x14ac:dyDescent="0.3">
      <c r="B74" s="181" t="s">
        <v>292</v>
      </c>
      <c r="C74" s="259">
        <f>'6'!C121</f>
        <v>1125</v>
      </c>
      <c r="D74" s="260"/>
      <c r="E74" s="259">
        <f>'6'!E121</f>
        <v>562.5</v>
      </c>
      <c r="F74" s="260"/>
      <c r="G74" s="257">
        <f t="shared" si="15"/>
        <v>750</v>
      </c>
      <c r="H74" s="258"/>
      <c r="I74" s="257">
        <f t="shared" si="16"/>
        <v>375</v>
      </c>
      <c r="J74" s="258"/>
      <c r="K74" s="188">
        <f>'6'!C168</f>
        <v>375</v>
      </c>
      <c r="L74" s="196">
        <f>'6'!E168</f>
        <v>187.5</v>
      </c>
      <c r="M74" s="1"/>
      <c r="N74" s="1"/>
      <c r="O74" s="1"/>
    </row>
    <row r="78" spans="2:20" x14ac:dyDescent="0.25">
      <c r="B78" s="221" t="s">
        <v>320</v>
      </c>
      <c r="C78" s="222"/>
      <c r="D78" s="222"/>
      <c r="E78" s="222"/>
      <c r="F78" s="222"/>
      <c r="G78" s="222"/>
      <c r="H78" s="222"/>
      <c r="I78" s="222"/>
      <c r="J78" s="223"/>
      <c r="L78" s="221" t="s">
        <v>321</v>
      </c>
      <c r="M78" s="222"/>
      <c r="N78" s="222"/>
      <c r="O78" s="222"/>
      <c r="P78" s="222"/>
      <c r="Q78" s="222"/>
      <c r="R78" s="222"/>
      <c r="S78" s="222"/>
      <c r="T78" s="223"/>
    </row>
    <row r="79" spans="2:20" x14ac:dyDescent="0.25">
      <c r="B79" s="226" t="s">
        <v>217</v>
      </c>
      <c r="C79" s="224" t="s">
        <v>300</v>
      </c>
      <c r="D79" s="225"/>
      <c r="E79" s="224" t="s">
        <v>301</v>
      </c>
      <c r="F79" s="225"/>
      <c r="G79" s="224" t="s">
        <v>302</v>
      </c>
      <c r="H79" s="228"/>
      <c r="I79" s="225"/>
      <c r="J79" s="149" t="s">
        <v>303</v>
      </c>
      <c r="L79" s="226" t="s">
        <v>217</v>
      </c>
      <c r="M79" s="224" t="s">
        <v>300</v>
      </c>
      <c r="N79" s="225"/>
      <c r="O79" s="224" t="s">
        <v>301</v>
      </c>
      <c r="P79" s="225"/>
      <c r="Q79" s="224" t="s">
        <v>302</v>
      </c>
      <c r="R79" s="228"/>
      <c r="S79" s="225"/>
      <c r="T79" s="149" t="s">
        <v>303</v>
      </c>
    </row>
    <row r="80" spans="2:20" x14ac:dyDescent="0.25">
      <c r="B80" s="227"/>
      <c r="C80" s="139" t="s">
        <v>225</v>
      </c>
      <c r="D80" s="138" t="s">
        <v>226</v>
      </c>
      <c r="E80" s="99" t="s">
        <v>225</v>
      </c>
      <c r="F80" s="96" t="s">
        <v>226</v>
      </c>
      <c r="G80" s="136" t="s">
        <v>3</v>
      </c>
      <c r="H80" s="137" t="s">
        <v>221</v>
      </c>
      <c r="I80" s="137" t="s">
        <v>299</v>
      </c>
      <c r="J80" s="140" t="s">
        <v>299</v>
      </c>
      <c r="L80" s="227"/>
      <c r="M80" s="139" t="s">
        <v>225</v>
      </c>
      <c r="N80" s="138" t="s">
        <v>226</v>
      </c>
      <c r="O80" s="99" t="s">
        <v>225</v>
      </c>
      <c r="P80" s="96" t="s">
        <v>226</v>
      </c>
      <c r="Q80" s="136" t="s">
        <v>3</v>
      </c>
      <c r="R80" s="137" t="s">
        <v>221</v>
      </c>
      <c r="S80" s="137" t="s">
        <v>299</v>
      </c>
      <c r="T80" s="140" t="s">
        <v>299</v>
      </c>
    </row>
    <row r="81" spans="2:20" x14ac:dyDescent="0.25">
      <c r="B81" s="150" t="s">
        <v>289</v>
      </c>
      <c r="C81" s="151">
        <f>'5'!F7</f>
        <v>1</v>
      </c>
      <c r="D81" s="152">
        <f>'5'!G7</f>
        <v>0.5</v>
      </c>
      <c r="E81" s="153">
        <f>'5'!H7</f>
        <v>8</v>
      </c>
      <c r="F81" s="154">
        <f>'5'!I7</f>
        <v>4</v>
      </c>
      <c r="G81" s="153">
        <v>1</v>
      </c>
      <c r="H81" s="148" t="str">
        <f>'5'!L7</f>
        <v>Mes</v>
      </c>
      <c r="I81" s="154">
        <f>8*5*4</f>
        <v>160</v>
      </c>
      <c r="J81" s="154">
        <v>8</v>
      </c>
      <c r="L81" s="150" t="s">
        <v>289</v>
      </c>
      <c r="M81" s="153">
        <f t="shared" ref="M81:M90" si="17">C81*(1-$M$93)</f>
        <v>0.7</v>
      </c>
      <c r="N81" s="153">
        <f t="shared" ref="N81:N90" si="18">D81*(1-$M$93)</f>
        <v>0.35</v>
      </c>
      <c r="O81" s="153">
        <f t="shared" ref="O81:T85" si="19">E81</f>
        <v>8</v>
      </c>
      <c r="P81" s="154">
        <f t="shared" si="19"/>
        <v>4</v>
      </c>
      <c r="Q81" s="153">
        <f t="shared" si="19"/>
        <v>1</v>
      </c>
      <c r="R81" s="148" t="str">
        <f t="shared" si="19"/>
        <v>Mes</v>
      </c>
      <c r="S81" s="154">
        <f t="shared" si="19"/>
        <v>160</v>
      </c>
      <c r="T81" s="154">
        <f t="shared" si="19"/>
        <v>8</v>
      </c>
    </row>
    <row r="82" spans="2:20" x14ac:dyDescent="0.25">
      <c r="B82" s="150" t="s">
        <v>290</v>
      </c>
      <c r="C82" s="153">
        <f>'5'!F8</f>
        <v>1</v>
      </c>
      <c r="D82" s="154">
        <f>'5'!G8</f>
        <v>0.25</v>
      </c>
      <c r="E82" s="153">
        <f>'5'!H8</f>
        <v>8</v>
      </c>
      <c r="F82" s="154">
        <f>'5'!I8</f>
        <v>5</v>
      </c>
      <c r="G82" s="153">
        <f>'5'!K8</f>
        <v>3</v>
      </c>
      <c r="H82" s="148" t="str">
        <f>'5'!L8</f>
        <v>Semanas</v>
      </c>
      <c r="I82" s="154">
        <f>8*5*3</f>
        <v>120</v>
      </c>
      <c r="J82" s="154">
        <v>8</v>
      </c>
      <c r="L82" s="150" t="s">
        <v>290</v>
      </c>
      <c r="M82" s="153">
        <f t="shared" si="17"/>
        <v>0.7</v>
      </c>
      <c r="N82" s="153">
        <f t="shared" si="18"/>
        <v>0.17499999999999999</v>
      </c>
      <c r="O82" s="153">
        <f t="shared" si="19"/>
        <v>8</v>
      </c>
      <c r="P82" s="154">
        <f t="shared" si="19"/>
        <v>5</v>
      </c>
      <c r="Q82" s="153">
        <f t="shared" si="19"/>
        <v>3</v>
      </c>
      <c r="R82" s="148" t="str">
        <f t="shared" si="19"/>
        <v>Semanas</v>
      </c>
      <c r="S82" s="154">
        <f t="shared" si="19"/>
        <v>120</v>
      </c>
      <c r="T82" s="154">
        <f t="shared" si="19"/>
        <v>8</v>
      </c>
    </row>
    <row r="83" spans="2:20" x14ac:dyDescent="0.25">
      <c r="B83" s="150" t="s">
        <v>291</v>
      </c>
      <c r="C83" s="153">
        <f>'5'!F9</f>
        <v>1</v>
      </c>
      <c r="D83" s="154">
        <f>'5'!G9</f>
        <v>0.25</v>
      </c>
      <c r="E83" s="153">
        <f>'5'!H9</f>
        <v>8</v>
      </c>
      <c r="F83" s="154">
        <f>'5'!I9</f>
        <v>5</v>
      </c>
      <c r="G83" s="153">
        <f>'5'!K9</f>
        <v>3</v>
      </c>
      <c r="H83" s="148" t="str">
        <f>'5'!L9</f>
        <v>Semanas</v>
      </c>
      <c r="I83" s="154">
        <f>8*5*3</f>
        <v>120</v>
      </c>
      <c r="J83" s="154">
        <v>8</v>
      </c>
      <c r="L83" s="150" t="s">
        <v>291</v>
      </c>
      <c r="M83" s="153">
        <f t="shared" si="17"/>
        <v>0.7</v>
      </c>
      <c r="N83" s="153">
        <f t="shared" si="18"/>
        <v>0.17499999999999999</v>
      </c>
      <c r="O83" s="153">
        <f t="shared" si="19"/>
        <v>8</v>
      </c>
      <c r="P83" s="154">
        <f t="shared" si="19"/>
        <v>5</v>
      </c>
      <c r="Q83" s="153">
        <f t="shared" si="19"/>
        <v>3</v>
      </c>
      <c r="R83" s="148" t="str">
        <f t="shared" si="19"/>
        <v>Semanas</v>
      </c>
      <c r="S83" s="154">
        <f t="shared" si="19"/>
        <v>120</v>
      </c>
      <c r="T83" s="154">
        <f t="shared" si="19"/>
        <v>8</v>
      </c>
    </row>
    <row r="84" spans="2:20" x14ac:dyDescent="0.25">
      <c r="B84" s="150" t="s">
        <v>292</v>
      </c>
      <c r="C84" s="153">
        <f>'5'!F13</f>
        <v>1</v>
      </c>
      <c r="D84" s="154">
        <f>'5'!G13</f>
        <v>0.5</v>
      </c>
      <c r="E84" s="153">
        <f>'5'!H13</f>
        <v>2</v>
      </c>
      <c r="F84" s="154">
        <f>'5'!I13</f>
        <v>1</v>
      </c>
      <c r="G84" s="153">
        <f>'5'!K13</f>
        <v>1</v>
      </c>
      <c r="H84" s="148" t="str">
        <f>'5'!L13</f>
        <v>Mes</v>
      </c>
      <c r="I84" s="154">
        <f>8*5*4</f>
        <v>160</v>
      </c>
      <c r="J84" s="154">
        <v>8</v>
      </c>
      <c r="L84" s="150" t="s">
        <v>292</v>
      </c>
      <c r="M84" s="153">
        <f t="shared" si="17"/>
        <v>0.7</v>
      </c>
      <c r="N84" s="153">
        <f t="shared" si="18"/>
        <v>0.35</v>
      </c>
      <c r="O84" s="153">
        <f t="shared" si="19"/>
        <v>2</v>
      </c>
      <c r="P84" s="154">
        <f t="shared" si="19"/>
        <v>1</v>
      </c>
      <c r="Q84" s="153">
        <f t="shared" si="19"/>
        <v>1</v>
      </c>
      <c r="R84" s="148" t="str">
        <f t="shared" si="19"/>
        <v>Mes</v>
      </c>
      <c r="S84" s="154">
        <f t="shared" si="19"/>
        <v>160</v>
      </c>
      <c r="T84" s="154">
        <f t="shared" si="19"/>
        <v>8</v>
      </c>
    </row>
    <row r="85" spans="2:20" x14ac:dyDescent="0.25">
      <c r="B85" s="150" t="s">
        <v>293</v>
      </c>
      <c r="C85" s="153">
        <f>'5'!F15</f>
        <v>2</v>
      </c>
      <c r="D85" s="154">
        <f>'5'!G15</f>
        <v>1</v>
      </c>
      <c r="E85" s="153">
        <f>'5'!H15</f>
        <v>8</v>
      </c>
      <c r="F85" s="154">
        <f>'5'!I15</f>
        <v>6</v>
      </c>
      <c r="G85" s="153">
        <f>'5'!K15</f>
        <v>1</v>
      </c>
      <c r="H85" s="148" t="str">
        <f>'5'!L15</f>
        <v>Mes</v>
      </c>
      <c r="I85" s="154">
        <f>8*5*4</f>
        <v>160</v>
      </c>
      <c r="J85" s="154">
        <v>8</v>
      </c>
      <c r="L85" s="150" t="s">
        <v>293</v>
      </c>
      <c r="M85" s="153">
        <f t="shared" si="17"/>
        <v>1.4</v>
      </c>
      <c r="N85" s="153">
        <f t="shared" si="18"/>
        <v>0.7</v>
      </c>
      <c r="O85" s="153">
        <f t="shared" si="19"/>
        <v>8</v>
      </c>
      <c r="P85" s="154">
        <f t="shared" si="19"/>
        <v>6</v>
      </c>
      <c r="Q85" s="153">
        <f t="shared" si="19"/>
        <v>1</v>
      </c>
      <c r="R85" s="148" t="str">
        <f t="shared" si="19"/>
        <v>Mes</v>
      </c>
      <c r="S85" s="154">
        <f t="shared" si="19"/>
        <v>160</v>
      </c>
      <c r="T85" s="154">
        <f t="shared" si="19"/>
        <v>8</v>
      </c>
    </row>
    <row r="86" spans="2:20" x14ac:dyDescent="0.25">
      <c r="B86" s="150" t="s">
        <v>294</v>
      </c>
      <c r="C86" s="153">
        <f>'5'!F17</f>
        <v>1</v>
      </c>
      <c r="D86" s="154">
        <f>'5'!G17</f>
        <v>0.5</v>
      </c>
      <c r="E86" s="153">
        <f>'5'!H17</f>
        <v>8</v>
      </c>
      <c r="F86" s="154">
        <f>'5'!I17</f>
        <v>4</v>
      </c>
      <c r="G86" s="155"/>
      <c r="H86" s="156"/>
      <c r="I86" s="157"/>
      <c r="J86" s="154">
        <v>8</v>
      </c>
      <c r="L86" s="150" t="s">
        <v>294</v>
      </c>
      <c r="M86" s="153">
        <f t="shared" si="17"/>
        <v>0.7</v>
      </c>
      <c r="N86" s="153">
        <f t="shared" si="18"/>
        <v>0.35</v>
      </c>
      <c r="O86" s="153">
        <f t="shared" ref="O86:P90" si="20">E86</f>
        <v>8</v>
      </c>
      <c r="P86" s="154">
        <f t="shared" si="20"/>
        <v>4</v>
      </c>
      <c r="Q86" s="155"/>
      <c r="R86" s="156"/>
      <c r="S86" s="157"/>
      <c r="T86" s="154">
        <f>J86</f>
        <v>8</v>
      </c>
    </row>
    <row r="87" spans="2:20" x14ac:dyDescent="0.25">
      <c r="B87" s="150" t="s">
        <v>295</v>
      </c>
      <c r="C87" s="153">
        <f>'5'!F19</f>
        <v>0.5</v>
      </c>
      <c r="D87" s="154">
        <f>'5'!G19</f>
        <v>0.25</v>
      </c>
      <c r="E87" s="153">
        <f>'5'!H19</f>
        <v>2</v>
      </c>
      <c r="F87" s="154">
        <f>'5'!I19</f>
        <v>1</v>
      </c>
      <c r="G87" s="153">
        <f>'5'!K19</f>
        <v>1</v>
      </c>
      <c r="H87" s="148" t="str">
        <f>'5'!L19</f>
        <v>Día</v>
      </c>
      <c r="I87" s="154">
        <f>8*1</f>
        <v>8</v>
      </c>
      <c r="J87" s="154">
        <v>8</v>
      </c>
      <c r="L87" s="150" t="s">
        <v>295</v>
      </c>
      <c r="M87" s="153">
        <f t="shared" si="17"/>
        <v>0.35</v>
      </c>
      <c r="N87" s="153">
        <f t="shared" si="18"/>
        <v>0.17499999999999999</v>
      </c>
      <c r="O87" s="153">
        <f t="shared" si="20"/>
        <v>2</v>
      </c>
      <c r="P87" s="154">
        <f t="shared" si="20"/>
        <v>1</v>
      </c>
      <c r="Q87" s="153">
        <f t="shared" ref="Q87:S90" si="21">G87</f>
        <v>1</v>
      </c>
      <c r="R87" s="148" t="str">
        <f t="shared" si="21"/>
        <v>Día</v>
      </c>
      <c r="S87" s="154">
        <f t="shared" si="21"/>
        <v>8</v>
      </c>
      <c r="T87" s="154">
        <f>J87</f>
        <v>8</v>
      </c>
    </row>
    <row r="88" spans="2:20" x14ac:dyDescent="0.25">
      <c r="B88" s="150" t="s">
        <v>296</v>
      </c>
      <c r="C88" s="153">
        <f>'5'!F20</f>
        <v>1</v>
      </c>
      <c r="D88" s="154">
        <f>'5'!G20</f>
        <v>0.5</v>
      </c>
      <c r="E88" s="153">
        <f>'5'!H20</f>
        <v>2</v>
      </c>
      <c r="F88" s="154">
        <f>'5'!I20</f>
        <v>1</v>
      </c>
      <c r="G88" s="153">
        <f>'5'!K20</f>
        <v>1</v>
      </c>
      <c r="H88" s="148" t="str">
        <f>'5'!L20</f>
        <v>Día</v>
      </c>
      <c r="I88" s="154">
        <f>8*1</f>
        <v>8</v>
      </c>
      <c r="J88" s="154">
        <v>8</v>
      </c>
      <c r="L88" s="150" t="s">
        <v>296</v>
      </c>
      <c r="M88" s="153">
        <f t="shared" si="17"/>
        <v>0.7</v>
      </c>
      <c r="N88" s="153">
        <f t="shared" si="18"/>
        <v>0.35</v>
      </c>
      <c r="O88" s="153">
        <f t="shared" si="20"/>
        <v>2</v>
      </c>
      <c r="P88" s="154">
        <f t="shared" si="20"/>
        <v>1</v>
      </c>
      <c r="Q88" s="153">
        <f t="shared" si="21"/>
        <v>1</v>
      </c>
      <c r="R88" s="148" t="str">
        <f t="shared" si="21"/>
        <v>Día</v>
      </c>
      <c r="S88" s="154">
        <f t="shared" si="21"/>
        <v>8</v>
      </c>
      <c r="T88" s="154">
        <f>J88</f>
        <v>8</v>
      </c>
    </row>
    <row r="89" spans="2:20" x14ac:dyDescent="0.25">
      <c r="B89" s="150" t="s">
        <v>297</v>
      </c>
      <c r="C89" s="153">
        <f>'5'!F22</f>
        <v>1</v>
      </c>
      <c r="D89" s="154">
        <f>'5'!G22</f>
        <v>0.5</v>
      </c>
      <c r="E89" s="153">
        <f>'5'!H22</f>
        <v>8</v>
      </c>
      <c r="F89" s="154">
        <f>'5'!I22</f>
        <v>4</v>
      </c>
      <c r="G89" s="153">
        <v>1</v>
      </c>
      <c r="H89" s="148" t="str">
        <f>'5'!L22</f>
        <v>Mes</v>
      </c>
      <c r="I89" s="154">
        <f>8*5*4</f>
        <v>160</v>
      </c>
      <c r="J89" s="154">
        <v>8</v>
      </c>
      <c r="L89" s="150" t="s">
        <v>297</v>
      </c>
      <c r="M89" s="153">
        <f t="shared" si="17"/>
        <v>0.7</v>
      </c>
      <c r="N89" s="153">
        <f t="shared" si="18"/>
        <v>0.35</v>
      </c>
      <c r="O89" s="153">
        <f t="shared" si="20"/>
        <v>8</v>
      </c>
      <c r="P89" s="154">
        <f t="shared" si="20"/>
        <v>4</v>
      </c>
      <c r="Q89" s="153">
        <f t="shared" si="21"/>
        <v>1</v>
      </c>
      <c r="R89" s="148" t="str">
        <f t="shared" si="21"/>
        <v>Mes</v>
      </c>
      <c r="S89" s="154">
        <f t="shared" si="21"/>
        <v>160</v>
      </c>
      <c r="T89" s="154">
        <f>J89</f>
        <v>8</v>
      </c>
    </row>
    <row r="90" spans="2:20" x14ac:dyDescent="0.25">
      <c r="B90" s="158" t="s">
        <v>292</v>
      </c>
      <c r="C90" s="159">
        <f>'5'!F25</f>
        <v>1</v>
      </c>
      <c r="D90" s="160">
        <f>'5'!G25</f>
        <v>0.5</v>
      </c>
      <c r="E90" s="159">
        <f>'5'!H25</f>
        <v>2</v>
      </c>
      <c r="F90" s="160">
        <f>'5'!I25</f>
        <v>1</v>
      </c>
      <c r="G90" s="159">
        <f>'5'!K25</f>
        <v>1</v>
      </c>
      <c r="H90" s="161" t="str">
        <f>'5'!L25</f>
        <v>Mes</v>
      </c>
      <c r="I90" s="160">
        <f>8*5*4</f>
        <v>160</v>
      </c>
      <c r="J90" s="160">
        <v>8</v>
      </c>
      <c r="L90" s="158" t="s">
        <v>292</v>
      </c>
      <c r="M90" s="159">
        <f t="shared" si="17"/>
        <v>0.7</v>
      </c>
      <c r="N90" s="159">
        <f t="shared" si="18"/>
        <v>0.35</v>
      </c>
      <c r="O90" s="159">
        <f t="shared" si="20"/>
        <v>2</v>
      </c>
      <c r="P90" s="160">
        <f t="shared" si="20"/>
        <v>1</v>
      </c>
      <c r="Q90" s="159">
        <f t="shared" si="21"/>
        <v>1</v>
      </c>
      <c r="R90" s="161" t="str">
        <f t="shared" si="21"/>
        <v>Mes</v>
      </c>
      <c r="S90" s="160">
        <f t="shared" si="21"/>
        <v>160</v>
      </c>
      <c r="T90" s="160">
        <f>J90</f>
        <v>8</v>
      </c>
    </row>
    <row r="91" spans="2:20" x14ac:dyDescent="0.25">
      <c r="C91" s="148"/>
      <c r="D91" s="148"/>
      <c r="E91" s="148"/>
      <c r="F91" s="148"/>
      <c r="G91" s="148"/>
      <c r="H91" s="148"/>
      <c r="I91" s="148"/>
      <c r="J91" s="148"/>
      <c r="M91" s="148"/>
      <c r="N91" s="148"/>
      <c r="O91" s="148"/>
      <c r="P91" s="148"/>
      <c r="Q91" s="148"/>
      <c r="R91" s="148"/>
      <c r="S91" s="148"/>
      <c r="T91" s="148"/>
    </row>
    <row r="92" spans="2:20" x14ac:dyDescent="0.25">
      <c r="C92" s="148"/>
      <c r="D92" s="148"/>
      <c r="E92" s="148"/>
      <c r="F92" s="148"/>
      <c r="G92" s="148"/>
      <c r="H92" s="148"/>
      <c r="I92" s="148"/>
      <c r="J92" s="148"/>
      <c r="M92" s="148"/>
      <c r="N92" s="148"/>
      <c r="O92" s="148"/>
      <c r="P92" s="148"/>
      <c r="Q92" s="148"/>
      <c r="R92" s="148"/>
      <c r="S92" s="148"/>
      <c r="T92" s="148"/>
    </row>
    <row r="93" spans="2:20" x14ac:dyDescent="0.25">
      <c r="C93" s="148"/>
      <c r="D93" s="148"/>
      <c r="E93" s="148"/>
      <c r="F93" s="148"/>
      <c r="G93" s="148"/>
      <c r="H93" s="148"/>
      <c r="I93" s="148"/>
      <c r="J93" s="148"/>
      <c r="L93" s="175" t="s">
        <v>322</v>
      </c>
      <c r="M93" s="174">
        <v>0.3</v>
      </c>
      <c r="N93" s="148"/>
      <c r="O93" s="148"/>
      <c r="P93" s="148"/>
      <c r="Q93" s="148"/>
      <c r="R93" s="148"/>
      <c r="S93" s="148"/>
      <c r="T93" s="148"/>
    </row>
    <row r="94" spans="2:20" x14ac:dyDescent="0.25">
      <c r="B94" s="167" t="s">
        <v>314</v>
      </c>
      <c r="C94" s="168">
        <v>600000</v>
      </c>
      <c r="D94" s="247" t="s">
        <v>317</v>
      </c>
      <c r="E94" s="248"/>
      <c r="F94" s="148"/>
      <c r="G94" s="148"/>
      <c r="H94" s="148"/>
      <c r="I94" s="148"/>
      <c r="J94" s="148"/>
      <c r="M94" s="148"/>
      <c r="N94" s="148"/>
      <c r="O94" s="148"/>
      <c r="P94" s="148"/>
      <c r="Q94" s="148"/>
      <c r="R94" s="148"/>
      <c r="S94" s="148"/>
      <c r="T94" s="148"/>
    </row>
    <row r="95" spans="2:20" x14ac:dyDescent="0.25">
      <c r="B95" s="170" t="s">
        <v>315</v>
      </c>
      <c r="C95" s="171">
        <f>C94/20</f>
        <v>30000</v>
      </c>
      <c r="D95" s="249" t="s">
        <v>318</v>
      </c>
      <c r="E95" s="250"/>
      <c r="F95" s="148"/>
      <c r="G95" s="148"/>
      <c r="H95" s="148"/>
      <c r="I95" s="148"/>
      <c r="J95" s="148"/>
      <c r="M95" s="148"/>
      <c r="N95" s="148"/>
      <c r="O95" s="148"/>
      <c r="P95" s="148"/>
      <c r="Q95" s="148"/>
      <c r="R95" s="148"/>
      <c r="S95" s="148"/>
      <c r="T95" s="148"/>
    </row>
    <row r="96" spans="2:20" x14ac:dyDescent="0.25">
      <c r="B96" s="169" t="s">
        <v>316</v>
      </c>
      <c r="C96" s="161">
        <f>C95/8</f>
        <v>3750</v>
      </c>
      <c r="D96" s="239" t="s">
        <v>319</v>
      </c>
      <c r="E96" s="230"/>
      <c r="F96" s="148"/>
      <c r="G96" s="148"/>
      <c r="H96" s="148"/>
      <c r="I96" s="148"/>
      <c r="J96" s="148"/>
      <c r="M96" s="148"/>
      <c r="N96" s="148"/>
      <c r="O96" s="148"/>
      <c r="P96" s="148"/>
      <c r="Q96" s="148"/>
      <c r="R96" s="148"/>
      <c r="S96" s="148"/>
      <c r="T96" s="148"/>
    </row>
    <row r="97" spans="2:20" x14ac:dyDescent="0.25">
      <c r="C97" s="148"/>
      <c r="D97" s="148"/>
      <c r="E97" s="148"/>
      <c r="F97" s="148"/>
      <c r="G97" s="148"/>
      <c r="H97" s="148"/>
      <c r="I97" s="148"/>
      <c r="J97" s="148"/>
      <c r="M97" s="148"/>
      <c r="N97" s="148"/>
      <c r="O97" s="148"/>
      <c r="P97" s="148"/>
      <c r="Q97" s="148"/>
      <c r="R97" s="148"/>
      <c r="S97" s="148"/>
      <c r="T97" s="148"/>
    </row>
    <row r="99" spans="2:20" ht="13.8" customHeight="1" x14ac:dyDescent="0.25">
      <c r="B99" s="162" t="s">
        <v>217</v>
      </c>
      <c r="C99" s="233" t="s">
        <v>304</v>
      </c>
      <c r="D99" s="234"/>
      <c r="E99" s="268" t="s">
        <v>331</v>
      </c>
      <c r="F99" s="269"/>
      <c r="G99" s="226" t="s">
        <v>305</v>
      </c>
      <c r="H99" s="234"/>
      <c r="I99" s="268" t="s">
        <v>331</v>
      </c>
      <c r="J99" s="269"/>
      <c r="L99" s="162" t="s">
        <v>217</v>
      </c>
      <c r="M99" s="226" t="s">
        <v>304</v>
      </c>
      <c r="N99" s="234"/>
      <c r="O99" s="268" t="s">
        <v>331</v>
      </c>
      <c r="P99" s="269"/>
      <c r="Q99" s="226" t="s">
        <v>305</v>
      </c>
      <c r="R99" s="234"/>
      <c r="S99" s="268" t="s">
        <v>331</v>
      </c>
      <c r="T99" s="269"/>
    </row>
    <row r="100" spans="2:20" x14ac:dyDescent="0.25">
      <c r="B100" s="163" t="s">
        <v>289</v>
      </c>
      <c r="C100" s="219">
        <f t="shared" ref="C100:C109" si="22">C81+E81+J81+I81</f>
        <v>177</v>
      </c>
      <c r="D100" s="220"/>
      <c r="E100" s="219">
        <f t="shared" ref="E100:E109" si="23">C100*$C$96</f>
        <v>663750</v>
      </c>
      <c r="F100" s="220"/>
      <c r="G100" s="219">
        <f t="shared" ref="G100:G109" si="24">D81+F81+J81</f>
        <v>12.5</v>
      </c>
      <c r="H100" s="220"/>
      <c r="I100" s="231">
        <f t="shared" ref="I100:I109" si="25">G100*$C$96</f>
        <v>46875</v>
      </c>
      <c r="J100" s="232"/>
      <c r="L100" s="163" t="s">
        <v>289</v>
      </c>
      <c r="M100" s="237">
        <f t="shared" ref="M100:M109" si="26">M81+O81+T81+S81</f>
        <v>176.7</v>
      </c>
      <c r="N100" s="220"/>
      <c r="O100" s="238">
        <f t="shared" ref="O100:O109" si="27">M100*$C$96</f>
        <v>662625</v>
      </c>
      <c r="P100" s="232"/>
      <c r="Q100" s="237">
        <f t="shared" ref="Q100:Q109" si="28">N81+P81+T81</f>
        <v>12.35</v>
      </c>
      <c r="R100" s="220"/>
      <c r="S100" s="231">
        <f t="shared" ref="S100:S109" si="29">Q100*$C$96</f>
        <v>46312.5</v>
      </c>
      <c r="T100" s="232"/>
    </row>
    <row r="101" spans="2:20" x14ac:dyDescent="0.25">
      <c r="B101" s="163" t="s">
        <v>290</v>
      </c>
      <c r="C101" s="219">
        <f t="shared" si="22"/>
        <v>137</v>
      </c>
      <c r="D101" s="220"/>
      <c r="E101" s="219">
        <f t="shared" si="23"/>
        <v>513750</v>
      </c>
      <c r="F101" s="220"/>
      <c r="G101" s="219">
        <f t="shared" si="24"/>
        <v>13.25</v>
      </c>
      <c r="H101" s="220"/>
      <c r="I101" s="231">
        <f t="shared" si="25"/>
        <v>49687.5</v>
      </c>
      <c r="J101" s="232"/>
      <c r="L101" s="163" t="s">
        <v>290</v>
      </c>
      <c r="M101" s="237">
        <f t="shared" si="26"/>
        <v>136.69999999999999</v>
      </c>
      <c r="N101" s="220"/>
      <c r="O101" s="238">
        <f t="shared" si="27"/>
        <v>512624.99999999994</v>
      </c>
      <c r="P101" s="232"/>
      <c r="Q101" s="237">
        <f t="shared" si="28"/>
        <v>13.175000000000001</v>
      </c>
      <c r="R101" s="220"/>
      <c r="S101" s="231">
        <f t="shared" si="29"/>
        <v>49406.25</v>
      </c>
      <c r="T101" s="232"/>
    </row>
    <row r="102" spans="2:20" x14ac:dyDescent="0.25">
      <c r="B102" s="163" t="s">
        <v>291</v>
      </c>
      <c r="C102" s="219">
        <f t="shared" si="22"/>
        <v>137</v>
      </c>
      <c r="D102" s="220"/>
      <c r="E102" s="219">
        <f t="shared" si="23"/>
        <v>513750</v>
      </c>
      <c r="F102" s="220"/>
      <c r="G102" s="219">
        <f t="shared" si="24"/>
        <v>13.25</v>
      </c>
      <c r="H102" s="220"/>
      <c r="I102" s="231">
        <f t="shared" si="25"/>
        <v>49687.5</v>
      </c>
      <c r="J102" s="232"/>
      <c r="L102" s="163" t="s">
        <v>291</v>
      </c>
      <c r="M102" s="237">
        <f t="shared" si="26"/>
        <v>136.69999999999999</v>
      </c>
      <c r="N102" s="220"/>
      <c r="O102" s="238">
        <f t="shared" si="27"/>
        <v>512624.99999999994</v>
      </c>
      <c r="P102" s="232"/>
      <c r="Q102" s="237">
        <f t="shared" si="28"/>
        <v>13.175000000000001</v>
      </c>
      <c r="R102" s="220"/>
      <c r="S102" s="231">
        <f t="shared" si="29"/>
        <v>49406.25</v>
      </c>
      <c r="T102" s="232"/>
    </row>
    <row r="103" spans="2:20" x14ac:dyDescent="0.25">
      <c r="B103" s="163" t="s">
        <v>292</v>
      </c>
      <c r="C103" s="219">
        <f t="shared" si="22"/>
        <v>171</v>
      </c>
      <c r="D103" s="220"/>
      <c r="E103" s="219">
        <f t="shared" si="23"/>
        <v>641250</v>
      </c>
      <c r="F103" s="220"/>
      <c r="G103" s="219">
        <f t="shared" si="24"/>
        <v>9.5</v>
      </c>
      <c r="H103" s="220"/>
      <c r="I103" s="231">
        <f t="shared" si="25"/>
        <v>35625</v>
      </c>
      <c r="J103" s="232"/>
      <c r="L103" s="163" t="s">
        <v>292</v>
      </c>
      <c r="M103" s="237">
        <f t="shared" si="26"/>
        <v>170.7</v>
      </c>
      <c r="N103" s="220"/>
      <c r="O103" s="238">
        <f t="shared" si="27"/>
        <v>640125</v>
      </c>
      <c r="P103" s="232"/>
      <c r="Q103" s="237">
        <f t="shared" si="28"/>
        <v>9.35</v>
      </c>
      <c r="R103" s="220"/>
      <c r="S103" s="231">
        <f t="shared" si="29"/>
        <v>35062.5</v>
      </c>
      <c r="T103" s="232"/>
    </row>
    <row r="104" spans="2:20" x14ac:dyDescent="0.25">
      <c r="B104" s="163" t="s">
        <v>293</v>
      </c>
      <c r="C104" s="219">
        <f t="shared" si="22"/>
        <v>178</v>
      </c>
      <c r="D104" s="220"/>
      <c r="E104" s="219">
        <f t="shared" si="23"/>
        <v>667500</v>
      </c>
      <c r="F104" s="220"/>
      <c r="G104" s="219">
        <f t="shared" si="24"/>
        <v>15</v>
      </c>
      <c r="H104" s="220"/>
      <c r="I104" s="231">
        <f t="shared" si="25"/>
        <v>56250</v>
      </c>
      <c r="J104" s="232"/>
      <c r="L104" s="163" t="s">
        <v>293</v>
      </c>
      <c r="M104" s="237">
        <f t="shared" si="26"/>
        <v>177.4</v>
      </c>
      <c r="N104" s="220"/>
      <c r="O104" s="238">
        <f t="shared" si="27"/>
        <v>665250</v>
      </c>
      <c r="P104" s="232"/>
      <c r="Q104" s="237">
        <f t="shared" si="28"/>
        <v>14.7</v>
      </c>
      <c r="R104" s="220"/>
      <c r="S104" s="231">
        <f t="shared" si="29"/>
        <v>55125</v>
      </c>
      <c r="T104" s="232"/>
    </row>
    <row r="105" spans="2:20" x14ac:dyDescent="0.25">
      <c r="B105" s="163" t="s">
        <v>294</v>
      </c>
      <c r="C105" s="219">
        <f t="shared" si="22"/>
        <v>17</v>
      </c>
      <c r="D105" s="220"/>
      <c r="E105" s="219">
        <f t="shared" si="23"/>
        <v>63750</v>
      </c>
      <c r="F105" s="220"/>
      <c r="G105" s="219">
        <f t="shared" si="24"/>
        <v>12.5</v>
      </c>
      <c r="H105" s="220"/>
      <c r="I105" s="231">
        <f t="shared" si="25"/>
        <v>46875</v>
      </c>
      <c r="J105" s="232"/>
      <c r="L105" s="163" t="s">
        <v>294</v>
      </c>
      <c r="M105" s="237">
        <f t="shared" si="26"/>
        <v>16.7</v>
      </c>
      <c r="N105" s="220"/>
      <c r="O105" s="238">
        <f t="shared" si="27"/>
        <v>62625</v>
      </c>
      <c r="P105" s="232"/>
      <c r="Q105" s="237">
        <f t="shared" si="28"/>
        <v>12.35</v>
      </c>
      <c r="R105" s="220"/>
      <c r="S105" s="231">
        <f t="shared" si="29"/>
        <v>46312.5</v>
      </c>
      <c r="T105" s="232"/>
    </row>
    <row r="106" spans="2:20" x14ac:dyDescent="0.25">
      <c r="B106" s="163" t="s">
        <v>295</v>
      </c>
      <c r="C106" s="219">
        <f t="shared" si="22"/>
        <v>18.5</v>
      </c>
      <c r="D106" s="220"/>
      <c r="E106" s="219">
        <f t="shared" si="23"/>
        <v>69375</v>
      </c>
      <c r="F106" s="220"/>
      <c r="G106" s="219">
        <f t="shared" si="24"/>
        <v>9.25</v>
      </c>
      <c r="H106" s="220"/>
      <c r="I106" s="231">
        <f t="shared" si="25"/>
        <v>34687.5</v>
      </c>
      <c r="J106" s="232"/>
      <c r="L106" s="163" t="s">
        <v>295</v>
      </c>
      <c r="M106" s="237">
        <f t="shared" si="26"/>
        <v>18.350000000000001</v>
      </c>
      <c r="N106" s="220"/>
      <c r="O106" s="238">
        <f t="shared" si="27"/>
        <v>68812.5</v>
      </c>
      <c r="P106" s="232"/>
      <c r="Q106" s="237">
        <f t="shared" si="28"/>
        <v>9.1750000000000007</v>
      </c>
      <c r="R106" s="220"/>
      <c r="S106" s="231">
        <f t="shared" si="29"/>
        <v>34406.25</v>
      </c>
      <c r="T106" s="232"/>
    </row>
    <row r="107" spans="2:20" x14ac:dyDescent="0.25">
      <c r="B107" s="163" t="s">
        <v>296</v>
      </c>
      <c r="C107" s="219">
        <f t="shared" si="22"/>
        <v>19</v>
      </c>
      <c r="D107" s="220"/>
      <c r="E107" s="219">
        <f t="shared" si="23"/>
        <v>71250</v>
      </c>
      <c r="F107" s="220"/>
      <c r="G107" s="219">
        <f t="shared" si="24"/>
        <v>9.5</v>
      </c>
      <c r="H107" s="220"/>
      <c r="I107" s="231">
        <f t="shared" si="25"/>
        <v>35625</v>
      </c>
      <c r="J107" s="232"/>
      <c r="L107" s="163" t="s">
        <v>296</v>
      </c>
      <c r="M107" s="237">
        <f t="shared" si="26"/>
        <v>18.7</v>
      </c>
      <c r="N107" s="220"/>
      <c r="O107" s="238">
        <f t="shared" si="27"/>
        <v>70125</v>
      </c>
      <c r="P107" s="232"/>
      <c r="Q107" s="237">
        <f t="shared" si="28"/>
        <v>9.35</v>
      </c>
      <c r="R107" s="220"/>
      <c r="S107" s="231">
        <f t="shared" si="29"/>
        <v>35062.5</v>
      </c>
      <c r="T107" s="232"/>
    </row>
    <row r="108" spans="2:20" x14ac:dyDescent="0.25">
      <c r="B108" s="163" t="s">
        <v>297</v>
      </c>
      <c r="C108" s="219">
        <f t="shared" si="22"/>
        <v>177</v>
      </c>
      <c r="D108" s="220"/>
      <c r="E108" s="219">
        <f t="shared" si="23"/>
        <v>663750</v>
      </c>
      <c r="F108" s="220"/>
      <c r="G108" s="219">
        <f t="shared" si="24"/>
        <v>12.5</v>
      </c>
      <c r="H108" s="220"/>
      <c r="I108" s="231">
        <f t="shared" si="25"/>
        <v>46875</v>
      </c>
      <c r="J108" s="232"/>
      <c r="L108" s="163" t="s">
        <v>297</v>
      </c>
      <c r="M108" s="237">
        <f t="shared" si="26"/>
        <v>176.7</v>
      </c>
      <c r="N108" s="220"/>
      <c r="O108" s="238">
        <f t="shared" si="27"/>
        <v>662625</v>
      </c>
      <c r="P108" s="232"/>
      <c r="Q108" s="237">
        <f t="shared" si="28"/>
        <v>12.35</v>
      </c>
      <c r="R108" s="220"/>
      <c r="S108" s="231">
        <f t="shared" si="29"/>
        <v>46312.5</v>
      </c>
      <c r="T108" s="232"/>
    </row>
    <row r="109" spans="2:20" x14ac:dyDescent="0.25">
      <c r="B109" s="165" t="s">
        <v>292</v>
      </c>
      <c r="C109" s="229">
        <f t="shared" si="22"/>
        <v>171</v>
      </c>
      <c r="D109" s="230"/>
      <c r="E109" s="229">
        <f t="shared" si="23"/>
        <v>641250</v>
      </c>
      <c r="F109" s="230"/>
      <c r="G109" s="229">
        <f t="shared" si="24"/>
        <v>9.5</v>
      </c>
      <c r="H109" s="230"/>
      <c r="I109" s="235">
        <f t="shared" si="25"/>
        <v>35625</v>
      </c>
      <c r="J109" s="236"/>
      <c r="L109" s="165" t="s">
        <v>292</v>
      </c>
      <c r="M109" s="239">
        <f t="shared" si="26"/>
        <v>170.7</v>
      </c>
      <c r="N109" s="230"/>
      <c r="O109" s="242">
        <f t="shared" si="27"/>
        <v>640125</v>
      </c>
      <c r="P109" s="236"/>
      <c r="Q109" s="239">
        <f t="shared" si="28"/>
        <v>9.35</v>
      </c>
      <c r="R109" s="230"/>
      <c r="S109" s="235">
        <f t="shared" si="29"/>
        <v>35062.5</v>
      </c>
      <c r="T109" s="236"/>
    </row>
    <row r="110" spans="2:20" x14ac:dyDescent="0.25">
      <c r="C110" s="148"/>
      <c r="D110" s="148"/>
      <c r="E110" s="148"/>
      <c r="F110" s="148"/>
      <c r="G110" s="148"/>
      <c r="H110" s="148"/>
      <c r="I110" s="164"/>
      <c r="J110" s="164"/>
      <c r="M110" s="148"/>
      <c r="N110" s="148"/>
      <c r="O110" s="164"/>
      <c r="P110" s="164"/>
      <c r="Q110" s="148"/>
      <c r="R110" s="148"/>
      <c r="S110" s="164"/>
      <c r="T110" s="164"/>
    </row>
    <row r="111" spans="2:20" x14ac:dyDescent="0.25">
      <c r="B111" s="162" t="s">
        <v>217</v>
      </c>
      <c r="C111" s="243" t="s">
        <v>324</v>
      </c>
      <c r="D111" s="244"/>
      <c r="E111" s="243" t="s">
        <v>325</v>
      </c>
      <c r="F111" s="246"/>
      <c r="G111" s="148"/>
      <c r="H111" s="148"/>
      <c r="I111" s="164"/>
      <c r="J111" s="164"/>
      <c r="M111" s="148"/>
      <c r="N111" s="148"/>
      <c r="O111" s="164"/>
      <c r="P111" s="164"/>
      <c r="Q111" s="148"/>
      <c r="R111" s="148"/>
      <c r="S111" s="164"/>
      <c r="T111" s="164"/>
    </row>
    <row r="112" spans="2:20" x14ac:dyDescent="0.25">
      <c r="B112" s="163" t="s">
        <v>289</v>
      </c>
      <c r="C112" s="237">
        <f t="shared" ref="C112:C121" si="30">E100-O100</f>
        <v>1125</v>
      </c>
      <c r="D112" s="219"/>
      <c r="E112" s="237">
        <f t="shared" ref="E112:E121" si="31">I100-S100</f>
        <v>562.5</v>
      </c>
      <c r="F112" s="220"/>
      <c r="G112" s="148"/>
      <c r="H112" s="148"/>
      <c r="I112" s="164"/>
      <c r="J112" s="164"/>
      <c r="M112" s="148"/>
      <c r="N112" s="148"/>
      <c r="O112" s="164"/>
      <c r="P112" s="164"/>
      <c r="Q112" s="148"/>
      <c r="R112" s="148"/>
      <c r="S112" s="164"/>
      <c r="T112" s="164"/>
    </row>
    <row r="113" spans="2:20" x14ac:dyDescent="0.25">
      <c r="B113" s="163" t="s">
        <v>290</v>
      </c>
      <c r="C113" s="237">
        <f t="shared" si="30"/>
        <v>1125.0000000000582</v>
      </c>
      <c r="D113" s="219"/>
      <c r="E113" s="237">
        <f t="shared" si="31"/>
        <v>281.25</v>
      </c>
      <c r="F113" s="220"/>
      <c r="G113" s="148"/>
      <c r="H113" s="148"/>
      <c r="I113" s="164"/>
      <c r="J113" s="164"/>
      <c r="M113" s="148"/>
      <c r="N113" s="148"/>
      <c r="O113" s="164"/>
      <c r="P113" s="164"/>
      <c r="Q113" s="148"/>
      <c r="R113" s="148"/>
      <c r="S113" s="164"/>
      <c r="T113" s="164"/>
    </row>
    <row r="114" spans="2:20" x14ac:dyDescent="0.25">
      <c r="B114" s="163" t="s">
        <v>291</v>
      </c>
      <c r="C114" s="237">
        <f t="shared" si="30"/>
        <v>1125.0000000000582</v>
      </c>
      <c r="D114" s="219"/>
      <c r="E114" s="237">
        <f t="shared" si="31"/>
        <v>281.25</v>
      </c>
      <c r="F114" s="220"/>
      <c r="G114" s="148"/>
      <c r="H114" s="148"/>
      <c r="I114" s="164"/>
      <c r="J114" s="164"/>
      <c r="M114" s="148"/>
      <c r="N114" s="148"/>
      <c r="O114" s="164"/>
      <c r="P114" s="164"/>
      <c r="Q114" s="148"/>
      <c r="R114" s="148"/>
      <c r="S114" s="164"/>
      <c r="T114" s="164"/>
    </row>
    <row r="115" spans="2:20" x14ac:dyDescent="0.25">
      <c r="B115" s="163" t="s">
        <v>292</v>
      </c>
      <c r="C115" s="237">
        <f t="shared" si="30"/>
        <v>1125</v>
      </c>
      <c r="D115" s="219"/>
      <c r="E115" s="237">
        <f t="shared" si="31"/>
        <v>562.5</v>
      </c>
      <c r="F115" s="220"/>
      <c r="G115" s="148"/>
      <c r="H115" s="148"/>
      <c r="I115" s="164"/>
      <c r="J115" s="164"/>
      <c r="M115" s="148"/>
      <c r="N115" s="148"/>
      <c r="O115" s="164"/>
      <c r="P115" s="164"/>
      <c r="Q115" s="148"/>
      <c r="R115" s="148"/>
      <c r="S115" s="164"/>
      <c r="T115" s="164"/>
    </row>
    <row r="116" spans="2:20" x14ac:dyDescent="0.25">
      <c r="B116" s="163" t="s">
        <v>293</v>
      </c>
      <c r="C116" s="237">
        <f t="shared" si="30"/>
        <v>2250</v>
      </c>
      <c r="D116" s="219"/>
      <c r="E116" s="237">
        <f t="shared" si="31"/>
        <v>1125</v>
      </c>
      <c r="F116" s="220"/>
      <c r="G116" s="148"/>
      <c r="H116" s="148"/>
      <c r="I116" s="164"/>
      <c r="J116" s="164"/>
      <c r="M116" s="148"/>
      <c r="N116" s="148"/>
      <c r="O116" s="164"/>
      <c r="P116" s="164"/>
      <c r="Q116" s="148"/>
      <c r="R116" s="148"/>
      <c r="S116" s="164"/>
      <c r="T116" s="164"/>
    </row>
    <row r="117" spans="2:20" x14ac:dyDescent="0.25">
      <c r="B117" s="163" t="s">
        <v>294</v>
      </c>
      <c r="C117" s="237">
        <f t="shared" si="30"/>
        <v>1125</v>
      </c>
      <c r="D117" s="219"/>
      <c r="E117" s="237">
        <f t="shared" si="31"/>
        <v>562.5</v>
      </c>
      <c r="F117" s="220"/>
      <c r="G117" s="148"/>
      <c r="H117" s="148"/>
      <c r="I117" s="164"/>
      <c r="J117" s="164"/>
      <c r="M117" s="148"/>
      <c r="N117" s="148"/>
      <c r="O117" s="164"/>
      <c r="P117" s="164"/>
      <c r="Q117" s="148"/>
      <c r="R117" s="148"/>
      <c r="S117" s="164"/>
      <c r="T117" s="164"/>
    </row>
    <row r="118" spans="2:20" x14ac:dyDescent="0.25">
      <c r="B118" s="163" t="s">
        <v>295</v>
      </c>
      <c r="C118" s="237">
        <f t="shared" si="30"/>
        <v>562.5</v>
      </c>
      <c r="D118" s="219"/>
      <c r="E118" s="237">
        <f t="shared" si="31"/>
        <v>281.25</v>
      </c>
      <c r="F118" s="220"/>
      <c r="G118" s="148"/>
      <c r="H118" s="148"/>
      <c r="I118" s="164"/>
      <c r="J118" s="164"/>
      <c r="M118" s="148"/>
      <c r="N118" s="148"/>
      <c r="O118" s="164"/>
      <c r="P118" s="164"/>
      <c r="Q118" s="148"/>
      <c r="R118" s="148"/>
      <c r="S118" s="164"/>
      <c r="T118" s="164"/>
    </row>
    <row r="119" spans="2:20" x14ac:dyDescent="0.25">
      <c r="B119" s="163" t="s">
        <v>296</v>
      </c>
      <c r="C119" s="237">
        <f t="shared" si="30"/>
        <v>1125</v>
      </c>
      <c r="D119" s="219"/>
      <c r="E119" s="237">
        <f t="shared" si="31"/>
        <v>562.5</v>
      </c>
      <c r="F119" s="220"/>
      <c r="G119" s="148"/>
      <c r="H119" s="148"/>
      <c r="I119" s="164"/>
      <c r="J119" s="164"/>
      <c r="M119" s="148"/>
      <c r="N119" s="148"/>
      <c r="O119" s="164"/>
      <c r="P119" s="164"/>
      <c r="Q119" s="148"/>
      <c r="R119" s="148"/>
      <c r="S119" s="164"/>
      <c r="T119" s="164"/>
    </row>
    <row r="120" spans="2:20" x14ac:dyDescent="0.25">
      <c r="B120" s="163" t="s">
        <v>297</v>
      </c>
      <c r="C120" s="237">
        <f t="shared" si="30"/>
        <v>1125</v>
      </c>
      <c r="D120" s="219"/>
      <c r="E120" s="237">
        <f t="shared" si="31"/>
        <v>562.5</v>
      </c>
      <c r="F120" s="220"/>
      <c r="G120" s="148"/>
      <c r="H120" s="148"/>
      <c r="I120" s="164"/>
      <c r="J120" s="164"/>
      <c r="M120" s="148"/>
      <c r="N120" s="148"/>
      <c r="O120" s="164"/>
      <c r="P120" s="164"/>
      <c r="Q120" s="148"/>
      <c r="R120" s="148"/>
      <c r="S120" s="164"/>
      <c r="T120" s="164"/>
    </row>
    <row r="121" spans="2:20" x14ac:dyDescent="0.25">
      <c r="B121" s="165" t="s">
        <v>292</v>
      </c>
      <c r="C121" s="239">
        <f t="shared" si="30"/>
        <v>1125</v>
      </c>
      <c r="D121" s="229"/>
      <c r="E121" s="239">
        <f t="shared" si="31"/>
        <v>562.5</v>
      </c>
      <c r="F121" s="230"/>
      <c r="G121" s="148"/>
      <c r="H121" s="148"/>
      <c r="I121" s="164"/>
      <c r="J121" s="164"/>
      <c r="M121" s="148"/>
      <c r="N121" s="148"/>
      <c r="O121" s="164"/>
      <c r="P121" s="164"/>
      <c r="Q121" s="148"/>
      <c r="R121" s="148"/>
      <c r="S121" s="164"/>
      <c r="T121" s="164"/>
    </row>
    <row r="123" spans="2:20" x14ac:dyDescent="0.25">
      <c r="B123" s="191"/>
      <c r="C123" s="191"/>
      <c r="D123" s="191"/>
      <c r="E123" s="271"/>
      <c r="F123" s="271"/>
      <c r="G123" s="192"/>
      <c r="H123" s="191"/>
      <c r="I123" s="191"/>
      <c r="J123" s="191"/>
      <c r="K123" s="191"/>
      <c r="L123" s="193"/>
      <c r="M123" s="191"/>
      <c r="N123" s="191"/>
      <c r="O123" s="191"/>
      <c r="P123" s="191"/>
      <c r="Q123" s="191"/>
      <c r="R123" s="191"/>
      <c r="S123" s="191"/>
      <c r="T123" s="191"/>
    </row>
    <row r="124" spans="2:20" x14ac:dyDescent="0.25">
      <c r="E124" s="270"/>
      <c r="F124" s="270"/>
      <c r="G124" s="172"/>
      <c r="L124" s="166"/>
    </row>
    <row r="125" spans="2:20" x14ac:dyDescent="0.25">
      <c r="B125" s="221" t="s">
        <v>320</v>
      </c>
      <c r="C125" s="222"/>
      <c r="D125" s="222"/>
      <c r="E125" s="222"/>
      <c r="F125" s="222"/>
      <c r="G125" s="222"/>
      <c r="H125" s="222"/>
      <c r="I125" s="222"/>
      <c r="J125" s="223"/>
      <c r="L125" s="263" t="s">
        <v>321</v>
      </c>
      <c r="M125" s="264"/>
      <c r="N125" s="264"/>
      <c r="O125" s="264"/>
      <c r="P125" s="264"/>
      <c r="Q125" s="264"/>
      <c r="R125" s="264"/>
      <c r="S125" s="264"/>
      <c r="T125" s="265"/>
    </row>
    <row r="126" spans="2:20" x14ac:dyDescent="0.25">
      <c r="B126" s="226" t="s">
        <v>217</v>
      </c>
      <c r="C126" s="224" t="s">
        <v>300</v>
      </c>
      <c r="D126" s="225"/>
      <c r="E126" s="224" t="s">
        <v>301</v>
      </c>
      <c r="F126" s="225"/>
      <c r="G126" s="224" t="s">
        <v>302</v>
      </c>
      <c r="H126" s="228"/>
      <c r="I126" s="225"/>
      <c r="J126" s="149" t="s">
        <v>303</v>
      </c>
      <c r="L126" s="261" t="s">
        <v>217</v>
      </c>
      <c r="M126" s="224" t="s">
        <v>300</v>
      </c>
      <c r="N126" s="225"/>
      <c r="O126" s="224" t="s">
        <v>301</v>
      </c>
      <c r="P126" s="225"/>
      <c r="Q126" s="224" t="s">
        <v>302</v>
      </c>
      <c r="R126" s="228"/>
      <c r="S126" s="225"/>
      <c r="T126" s="185" t="s">
        <v>303</v>
      </c>
    </row>
    <row r="127" spans="2:20" x14ac:dyDescent="0.25">
      <c r="B127" s="227"/>
      <c r="C127" s="139" t="s">
        <v>225</v>
      </c>
      <c r="D127" s="138" t="s">
        <v>226</v>
      </c>
      <c r="E127" s="99" t="s">
        <v>225</v>
      </c>
      <c r="F127" s="96" t="s">
        <v>226</v>
      </c>
      <c r="G127" s="136" t="s">
        <v>3</v>
      </c>
      <c r="H127" s="137" t="s">
        <v>221</v>
      </c>
      <c r="I127" s="137" t="s">
        <v>299</v>
      </c>
      <c r="J127" s="140" t="s">
        <v>299</v>
      </c>
      <c r="L127" s="262"/>
      <c r="M127" s="139" t="s">
        <v>225</v>
      </c>
      <c r="N127" s="138" t="s">
        <v>226</v>
      </c>
      <c r="O127" s="99" t="s">
        <v>225</v>
      </c>
      <c r="P127" s="96" t="s">
        <v>226</v>
      </c>
      <c r="Q127" s="136" t="s">
        <v>3</v>
      </c>
      <c r="R127" s="137" t="s">
        <v>221</v>
      </c>
      <c r="S127" s="137" t="s">
        <v>299</v>
      </c>
      <c r="T127" s="186" t="s">
        <v>299</v>
      </c>
    </row>
    <row r="128" spans="2:20" x14ac:dyDescent="0.25">
      <c r="B128" s="150" t="s">
        <v>289</v>
      </c>
      <c r="C128" s="151">
        <v>1</v>
      </c>
      <c r="D128" s="152">
        <v>0.5</v>
      </c>
      <c r="E128" s="153">
        <v>8</v>
      </c>
      <c r="F128" s="154">
        <v>4</v>
      </c>
      <c r="G128" s="153">
        <v>1</v>
      </c>
      <c r="H128" s="148" t="s">
        <v>224</v>
      </c>
      <c r="I128" s="154">
        <v>160</v>
      </c>
      <c r="J128" s="154">
        <v>8</v>
      </c>
      <c r="L128" s="183" t="s">
        <v>289</v>
      </c>
      <c r="M128" s="153">
        <f t="shared" ref="M128:M137" si="32">C128*(1-$M$140)</f>
        <v>0.9</v>
      </c>
      <c r="N128" s="153">
        <f t="shared" ref="N128:N137" si="33">D128*(1-$M$140)</f>
        <v>0.45</v>
      </c>
      <c r="O128" s="153">
        <f t="shared" ref="O128:T132" si="34">E128</f>
        <v>8</v>
      </c>
      <c r="P128" s="154">
        <f t="shared" si="34"/>
        <v>4</v>
      </c>
      <c r="Q128" s="153">
        <f t="shared" si="34"/>
        <v>1</v>
      </c>
      <c r="R128" s="148" t="str">
        <f t="shared" si="34"/>
        <v>Mes</v>
      </c>
      <c r="S128" s="154">
        <f t="shared" si="34"/>
        <v>160</v>
      </c>
      <c r="T128" s="184">
        <f t="shared" si="34"/>
        <v>8</v>
      </c>
    </row>
    <row r="129" spans="2:20" x14ac:dyDescent="0.25">
      <c r="B129" s="150" t="s">
        <v>290</v>
      </c>
      <c r="C129" s="153">
        <v>1</v>
      </c>
      <c r="D129" s="154">
        <v>0.25</v>
      </c>
      <c r="E129" s="153">
        <v>8</v>
      </c>
      <c r="F129" s="154">
        <v>5</v>
      </c>
      <c r="G129" s="153">
        <v>3</v>
      </c>
      <c r="H129" s="148" t="s">
        <v>220</v>
      </c>
      <c r="I129" s="154">
        <v>120</v>
      </c>
      <c r="J129" s="154">
        <v>8</v>
      </c>
      <c r="L129" s="183" t="s">
        <v>290</v>
      </c>
      <c r="M129" s="153">
        <f t="shared" si="32"/>
        <v>0.9</v>
      </c>
      <c r="N129" s="153">
        <f t="shared" si="33"/>
        <v>0.22500000000000001</v>
      </c>
      <c r="O129" s="153">
        <f t="shared" si="34"/>
        <v>8</v>
      </c>
      <c r="P129" s="154">
        <f t="shared" si="34"/>
        <v>5</v>
      </c>
      <c r="Q129" s="153">
        <f t="shared" si="34"/>
        <v>3</v>
      </c>
      <c r="R129" s="148" t="str">
        <f t="shared" si="34"/>
        <v>Semanas</v>
      </c>
      <c r="S129" s="154">
        <f t="shared" si="34"/>
        <v>120</v>
      </c>
      <c r="T129" s="184">
        <f t="shared" si="34"/>
        <v>8</v>
      </c>
    </row>
    <row r="130" spans="2:20" x14ac:dyDescent="0.25">
      <c r="B130" s="150" t="s">
        <v>291</v>
      </c>
      <c r="C130" s="153">
        <v>1</v>
      </c>
      <c r="D130" s="154">
        <v>0.25</v>
      </c>
      <c r="E130" s="153">
        <v>8</v>
      </c>
      <c r="F130" s="154">
        <v>5</v>
      </c>
      <c r="G130" s="153">
        <v>3</v>
      </c>
      <c r="H130" s="148" t="s">
        <v>220</v>
      </c>
      <c r="I130" s="154">
        <v>120</v>
      </c>
      <c r="J130" s="154">
        <v>8</v>
      </c>
      <c r="L130" s="183" t="s">
        <v>291</v>
      </c>
      <c r="M130" s="153">
        <f t="shared" si="32"/>
        <v>0.9</v>
      </c>
      <c r="N130" s="153">
        <f t="shared" si="33"/>
        <v>0.22500000000000001</v>
      </c>
      <c r="O130" s="153">
        <f t="shared" si="34"/>
        <v>8</v>
      </c>
      <c r="P130" s="154">
        <f t="shared" si="34"/>
        <v>5</v>
      </c>
      <c r="Q130" s="153">
        <f t="shared" si="34"/>
        <v>3</v>
      </c>
      <c r="R130" s="148" t="str">
        <f t="shared" si="34"/>
        <v>Semanas</v>
      </c>
      <c r="S130" s="154">
        <f t="shared" si="34"/>
        <v>120</v>
      </c>
      <c r="T130" s="184">
        <f t="shared" si="34"/>
        <v>8</v>
      </c>
    </row>
    <row r="131" spans="2:20" x14ac:dyDescent="0.25">
      <c r="B131" s="150" t="s">
        <v>292</v>
      </c>
      <c r="C131" s="153">
        <v>1</v>
      </c>
      <c r="D131" s="154">
        <v>0.5</v>
      </c>
      <c r="E131" s="153">
        <v>2</v>
      </c>
      <c r="F131" s="154">
        <v>1</v>
      </c>
      <c r="G131" s="153">
        <v>1</v>
      </c>
      <c r="H131" s="148" t="s">
        <v>224</v>
      </c>
      <c r="I131" s="154">
        <v>160</v>
      </c>
      <c r="J131" s="154">
        <v>8</v>
      </c>
      <c r="L131" s="183" t="s">
        <v>292</v>
      </c>
      <c r="M131" s="153">
        <f t="shared" si="32"/>
        <v>0.9</v>
      </c>
      <c r="N131" s="153">
        <f t="shared" si="33"/>
        <v>0.45</v>
      </c>
      <c r="O131" s="153">
        <f t="shared" si="34"/>
        <v>2</v>
      </c>
      <c r="P131" s="154">
        <f t="shared" si="34"/>
        <v>1</v>
      </c>
      <c r="Q131" s="153">
        <f t="shared" si="34"/>
        <v>1</v>
      </c>
      <c r="R131" s="148" t="str">
        <f t="shared" si="34"/>
        <v>Mes</v>
      </c>
      <c r="S131" s="154">
        <f t="shared" si="34"/>
        <v>160</v>
      </c>
      <c r="T131" s="184">
        <f t="shared" si="34"/>
        <v>8</v>
      </c>
    </row>
    <row r="132" spans="2:20" x14ac:dyDescent="0.25">
      <c r="B132" s="150" t="s">
        <v>293</v>
      </c>
      <c r="C132" s="153">
        <v>2</v>
      </c>
      <c r="D132" s="154">
        <v>1</v>
      </c>
      <c r="E132" s="153">
        <v>8</v>
      </c>
      <c r="F132" s="154">
        <v>6</v>
      </c>
      <c r="G132" s="153">
        <v>1</v>
      </c>
      <c r="H132" s="148" t="s">
        <v>224</v>
      </c>
      <c r="I132" s="154">
        <v>160</v>
      </c>
      <c r="J132" s="154">
        <v>8</v>
      </c>
      <c r="L132" s="183" t="s">
        <v>293</v>
      </c>
      <c r="M132" s="153">
        <f t="shared" si="32"/>
        <v>1.8</v>
      </c>
      <c r="N132" s="153">
        <f t="shared" si="33"/>
        <v>0.9</v>
      </c>
      <c r="O132" s="153">
        <f t="shared" si="34"/>
        <v>8</v>
      </c>
      <c r="P132" s="154">
        <f t="shared" si="34"/>
        <v>6</v>
      </c>
      <c r="Q132" s="153">
        <f t="shared" si="34"/>
        <v>1</v>
      </c>
      <c r="R132" s="148" t="str">
        <f t="shared" si="34"/>
        <v>Mes</v>
      </c>
      <c r="S132" s="154">
        <f t="shared" si="34"/>
        <v>160</v>
      </c>
      <c r="T132" s="184">
        <f t="shared" si="34"/>
        <v>8</v>
      </c>
    </row>
    <row r="133" spans="2:20" x14ac:dyDescent="0.25">
      <c r="B133" s="150" t="s">
        <v>294</v>
      </c>
      <c r="C133" s="153">
        <v>1</v>
      </c>
      <c r="D133" s="154">
        <v>0.5</v>
      </c>
      <c r="E133" s="153">
        <v>8</v>
      </c>
      <c r="F133" s="154">
        <v>4</v>
      </c>
      <c r="G133" s="155"/>
      <c r="H133" s="156"/>
      <c r="I133" s="157"/>
      <c r="J133" s="154">
        <v>8</v>
      </c>
      <c r="L133" s="183" t="s">
        <v>294</v>
      </c>
      <c r="M133" s="153">
        <f t="shared" si="32"/>
        <v>0.9</v>
      </c>
      <c r="N133" s="153">
        <f t="shared" si="33"/>
        <v>0.45</v>
      </c>
      <c r="O133" s="153">
        <f t="shared" ref="O133:P137" si="35">E133</f>
        <v>8</v>
      </c>
      <c r="P133" s="154">
        <f t="shared" si="35"/>
        <v>4</v>
      </c>
      <c r="Q133" s="155"/>
      <c r="R133" s="156"/>
      <c r="S133" s="157"/>
      <c r="T133" s="184">
        <f>J133</f>
        <v>8</v>
      </c>
    </row>
    <row r="134" spans="2:20" x14ac:dyDescent="0.25">
      <c r="B134" s="150" t="s">
        <v>295</v>
      </c>
      <c r="C134" s="153">
        <v>0.5</v>
      </c>
      <c r="D134" s="154">
        <v>0.25</v>
      </c>
      <c r="E134" s="153">
        <v>2</v>
      </c>
      <c r="F134" s="154">
        <v>1</v>
      </c>
      <c r="G134" s="153">
        <v>1</v>
      </c>
      <c r="H134" s="148" t="s">
        <v>222</v>
      </c>
      <c r="I134" s="154">
        <v>8</v>
      </c>
      <c r="J134" s="154">
        <v>8</v>
      </c>
      <c r="L134" s="183" t="s">
        <v>295</v>
      </c>
      <c r="M134" s="153">
        <f t="shared" si="32"/>
        <v>0.45</v>
      </c>
      <c r="N134" s="153">
        <f t="shared" si="33"/>
        <v>0.22500000000000001</v>
      </c>
      <c r="O134" s="153">
        <f t="shared" si="35"/>
        <v>2</v>
      </c>
      <c r="P134" s="154">
        <f t="shared" si="35"/>
        <v>1</v>
      </c>
      <c r="Q134" s="153">
        <f t="shared" ref="Q134:S137" si="36">G134</f>
        <v>1</v>
      </c>
      <c r="R134" s="148" t="str">
        <f t="shared" si="36"/>
        <v>Día</v>
      </c>
      <c r="S134" s="154">
        <f t="shared" si="36"/>
        <v>8</v>
      </c>
      <c r="T134" s="184">
        <f>J134</f>
        <v>8</v>
      </c>
    </row>
    <row r="135" spans="2:20" x14ac:dyDescent="0.25">
      <c r="B135" s="150" t="s">
        <v>296</v>
      </c>
      <c r="C135" s="153">
        <v>1</v>
      </c>
      <c r="D135" s="154">
        <v>0.5</v>
      </c>
      <c r="E135" s="153">
        <v>2</v>
      </c>
      <c r="F135" s="154">
        <v>1</v>
      </c>
      <c r="G135" s="153">
        <v>1</v>
      </c>
      <c r="H135" s="148" t="s">
        <v>222</v>
      </c>
      <c r="I135" s="154">
        <v>8</v>
      </c>
      <c r="J135" s="154">
        <v>8</v>
      </c>
      <c r="L135" s="183" t="s">
        <v>296</v>
      </c>
      <c r="M135" s="153">
        <f t="shared" si="32"/>
        <v>0.9</v>
      </c>
      <c r="N135" s="153">
        <f t="shared" si="33"/>
        <v>0.45</v>
      </c>
      <c r="O135" s="153">
        <f t="shared" si="35"/>
        <v>2</v>
      </c>
      <c r="P135" s="154">
        <f t="shared" si="35"/>
        <v>1</v>
      </c>
      <c r="Q135" s="153">
        <f t="shared" si="36"/>
        <v>1</v>
      </c>
      <c r="R135" s="148" t="str">
        <f t="shared" si="36"/>
        <v>Día</v>
      </c>
      <c r="S135" s="154">
        <f t="shared" si="36"/>
        <v>8</v>
      </c>
      <c r="T135" s="184">
        <f>J135</f>
        <v>8</v>
      </c>
    </row>
    <row r="136" spans="2:20" x14ac:dyDescent="0.25">
      <c r="B136" s="150" t="s">
        <v>297</v>
      </c>
      <c r="C136" s="153">
        <v>1</v>
      </c>
      <c r="D136" s="154">
        <v>0.5</v>
      </c>
      <c r="E136" s="153">
        <v>8</v>
      </c>
      <c r="F136" s="154">
        <v>4</v>
      </c>
      <c r="G136" s="153">
        <v>1</v>
      </c>
      <c r="H136" s="148" t="s">
        <v>224</v>
      </c>
      <c r="I136" s="154">
        <v>160</v>
      </c>
      <c r="J136" s="154">
        <v>8</v>
      </c>
      <c r="L136" s="183" t="s">
        <v>297</v>
      </c>
      <c r="M136" s="153">
        <f t="shared" si="32"/>
        <v>0.9</v>
      </c>
      <c r="N136" s="153">
        <f t="shared" si="33"/>
        <v>0.45</v>
      </c>
      <c r="O136" s="153">
        <f t="shared" si="35"/>
        <v>8</v>
      </c>
      <c r="P136" s="154">
        <f t="shared" si="35"/>
        <v>4</v>
      </c>
      <c r="Q136" s="153">
        <f t="shared" si="36"/>
        <v>1</v>
      </c>
      <c r="R136" s="148" t="str">
        <f t="shared" si="36"/>
        <v>Mes</v>
      </c>
      <c r="S136" s="154">
        <f t="shared" si="36"/>
        <v>160</v>
      </c>
      <c r="T136" s="184">
        <f>J136</f>
        <v>8</v>
      </c>
    </row>
    <row r="137" spans="2:20" x14ac:dyDescent="0.25">
      <c r="B137" s="158" t="s">
        <v>292</v>
      </c>
      <c r="C137" s="159">
        <v>1</v>
      </c>
      <c r="D137" s="160">
        <v>0.5</v>
      </c>
      <c r="E137" s="159">
        <v>2</v>
      </c>
      <c r="F137" s="160">
        <v>1</v>
      </c>
      <c r="G137" s="159">
        <v>1</v>
      </c>
      <c r="H137" s="161" t="s">
        <v>224</v>
      </c>
      <c r="I137" s="160">
        <v>160</v>
      </c>
      <c r="J137" s="160">
        <v>8</v>
      </c>
      <c r="L137" s="187" t="s">
        <v>292</v>
      </c>
      <c r="M137" s="188">
        <f t="shared" si="32"/>
        <v>0.9</v>
      </c>
      <c r="N137" s="188">
        <f t="shared" si="33"/>
        <v>0.45</v>
      </c>
      <c r="O137" s="188">
        <f t="shared" si="35"/>
        <v>2</v>
      </c>
      <c r="P137" s="182">
        <f t="shared" si="35"/>
        <v>1</v>
      </c>
      <c r="Q137" s="188">
        <f t="shared" si="36"/>
        <v>1</v>
      </c>
      <c r="R137" s="189" t="str">
        <f t="shared" si="36"/>
        <v>Mes</v>
      </c>
      <c r="S137" s="182">
        <f t="shared" si="36"/>
        <v>160</v>
      </c>
      <c r="T137" s="190">
        <f>J137</f>
        <v>8</v>
      </c>
    </row>
    <row r="138" spans="2:20" x14ac:dyDescent="0.25">
      <c r="C138" s="148"/>
      <c r="D138" s="148"/>
      <c r="E138" s="148"/>
      <c r="F138" s="148"/>
      <c r="G138" s="148"/>
      <c r="H138" s="148"/>
      <c r="I138" s="148"/>
      <c r="J138" s="148"/>
      <c r="M138" s="148"/>
      <c r="N138" s="148"/>
      <c r="O138" s="148"/>
      <c r="P138" s="148"/>
      <c r="Q138" s="148"/>
      <c r="R138" s="148"/>
      <c r="S138" s="148"/>
      <c r="T138" s="148"/>
    </row>
    <row r="139" spans="2:20" x14ac:dyDescent="0.25">
      <c r="C139" s="148"/>
      <c r="D139" s="148"/>
      <c r="E139" s="148"/>
      <c r="F139" s="148"/>
      <c r="G139" s="148"/>
      <c r="H139" s="148"/>
      <c r="I139" s="148"/>
      <c r="J139" s="148"/>
      <c r="M139" s="148"/>
      <c r="N139" s="148"/>
      <c r="O139" s="148"/>
      <c r="P139" s="148"/>
      <c r="Q139" s="148"/>
      <c r="R139" s="148"/>
      <c r="S139" s="148"/>
      <c r="T139" s="148"/>
    </row>
    <row r="140" spans="2:20" x14ac:dyDescent="0.25">
      <c r="C140" s="148"/>
      <c r="D140" s="148"/>
      <c r="E140" s="148"/>
      <c r="F140" s="148"/>
      <c r="G140" s="148"/>
      <c r="H140" s="148"/>
      <c r="I140" s="148"/>
      <c r="J140" s="148"/>
      <c r="L140" s="175" t="s">
        <v>322</v>
      </c>
      <c r="M140" s="174">
        <v>0.1</v>
      </c>
      <c r="N140" s="148"/>
      <c r="O140" s="148"/>
      <c r="P140" s="148"/>
      <c r="Q140" s="148"/>
      <c r="R140" s="148"/>
      <c r="S140" s="148"/>
      <c r="T140" s="148"/>
    </row>
    <row r="141" spans="2:20" x14ac:dyDescent="0.25">
      <c r="B141" s="167" t="s">
        <v>314</v>
      </c>
      <c r="C141" s="168">
        <v>600000</v>
      </c>
      <c r="D141" s="247" t="s">
        <v>317</v>
      </c>
      <c r="E141" s="248"/>
      <c r="F141" s="148"/>
      <c r="G141" s="148"/>
      <c r="H141" s="148"/>
      <c r="I141" s="148"/>
      <c r="J141" s="148"/>
      <c r="M141" s="148"/>
      <c r="N141" s="148"/>
      <c r="O141" s="148"/>
      <c r="P141" s="148"/>
      <c r="Q141" s="148"/>
      <c r="R141" s="148"/>
      <c r="S141" s="148"/>
      <c r="T141" s="148"/>
    </row>
    <row r="142" spans="2:20" x14ac:dyDescent="0.25">
      <c r="B142" s="170" t="s">
        <v>315</v>
      </c>
      <c r="C142" s="171">
        <v>30000</v>
      </c>
      <c r="D142" s="249" t="s">
        <v>318</v>
      </c>
      <c r="E142" s="250"/>
      <c r="F142" s="148"/>
      <c r="G142" s="148"/>
      <c r="H142" s="148"/>
      <c r="I142" s="148"/>
      <c r="J142" s="148"/>
      <c r="M142" s="148"/>
      <c r="N142" s="148"/>
      <c r="O142" s="148"/>
      <c r="P142" s="148"/>
      <c r="Q142" s="148"/>
      <c r="R142" s="148"/>
      <c r="S142" s="148"/>
      <c r="T142" s="148"/>
    </row>
    <row r="143" spans="2:20" x14ac:dyDescent="0.25">
      <c r="B143" s="169" t="s">
        <v>316</v>
      </c>
      <c r="C143" s="161">
        <v>3750</v>
      </c>
      <c r="D143" s="239" t="s">
        <v>319</v>
      </c>
      <c r="E143" s="230"/>
      <c r="F143" s="148"/>
      <c r="G143" s="148"/>
      <c r="H143" s="148"/>
      <c r="I143" s="148"/>
      <c r="J143" s="148"/>
      <c r="M143" s="148"/>
      <c r="N143" s="148"/>
      <c r="O143" s="148"/>
      <c r="P143" s="148"/>
      <c r="Q143" s="148"/>
      <c r="R143" s="148"/>
      <c r="S143" s="148"/>
      <c r="T143" s="148"/>
    </row>
    <row r="144" spans="2:20" x14ac:dyDescent="0.25">
      <c r="C144" s="148"/>
      <c r="D144" s="148"/>
      <c r="E144" s="148"/>
      <c r="F144" s="148"/>
      <c r="G144" s="148"/>
      <c r="H144" s="148"/>
      <c r="I144" s="148"/>
      <c r="J144" s="148"/>
      <c r="M144" s="148"/>
      <c r="N144" s="148"/>
      <c r="O144" s="148"/>
      <c r="P144" s="148"/>
      <c r="Q144" s="148"/>
      <c r="R144" s="148"/>
      <c r="S144" s="148"/>
      <c r="T144" s="148"/>
    </row>
    <row r="146" spans="2:20" x14ac:dyDescent="0.25">
      <c r="B146" s="162" t="s">
        <v>217</v>
      </c>
      <c r="C146" s="233" t="s">
        <v>304</v>
      </c>
      <c r="D146" s="234"/>
      <c r="E146" s="217" t="s">
        <v>331</v>
      </c>
      <c r="F146" s="218"/>
      <c r="G146" s="226" t="s">
        <v>305</v>
      </c>
      <c r="H146" s="234"/>
      <c r="I146" s="217" t="s">
        <v>298</v>
      </c>
      <c r="J146" s="218"/>
      <c r="L146" s="197" t="s">
        <v>217</v>
      </c>
      <c r="M146" s="272" t="s">
        <v>304</v>
      </c>
      <c r="N146" s="273"/>
      <c r="O146" s="268" t="s">
        <v>331</v>
      </c>
      <c r="P146" s="269"/>
      <c r="Q146" s="272" t="s">
        <v>305</v>
      </c>
      <c r="R146" s="273"/>
      <c r="S146" s="268" t="s">
        <v>298</v>
      </c>
      <c r="T146" s="274"/>
    </row>
    <row r="147" spans="2:20" x14ac:dyDescent="0.25">
      <c r="B147" s="163" t="s">
        <v>289</v>
      </c>
      <c r="C147" s="219">
        <v>177</v>
      </c>
      <c r="D147" s="220"/>
      <c r="E147" s="219">
        <v>663750</v>
      </c>
      <c r="F147" s="220"/>
      <c r="G147" s="219">
        <v>12.5</v>
      </c>
      <c r="H147" s="220"/>
      <c r="I147" s="231">
        <v>46875</v>
      </c>
      <c r="J147" s="232"/>
      <c r="L147" s="198" t="s">
        <v>289</v>
      </c>
      <c r="M147" s="247">
        <f>M128+O128+S128+T128</f>
        <v>176.9</v>
      </c>
      <c r="N147" s="248"/>
      <c r="O147" s="275">
        <f>M147*$C$143</f>
        <v>663375</v>
      </c>
      <c r="P147" s="276"/>
      <c r="Q147" s="247">
        <f>N128+P128+T128</f>
        <v>12.45</v>
      </c>
      <c r="R147" s="248"/>
      <c r="S147" s="277">
        <f>Q147*$C$143</f>
        <v>46687.5</v>
      </c>
      <c r="T147" s="276"/>
    </row>
    <row r="148" spans="2:20" x14ac:dyDescent="0.25">
      <c r="B148" s="163" t="s">
        <v>290</v>
      </c>
      <c r="C148" s="219">
        <v>137</v>
      </c>
      <c r="D148" s="220"/>
      <c r="E148" s="219">
        <v>513750</v>
      </c>
      <c r="F148" s="220"/>
      <c r="G148" s="219">
        <v>13.25</v>
      </c>
      <c r="H148" s="220"/>
      <c r="I148" s="231">
        <v>49687.5</v>
      </c>
      <c r="J148" s="232"/>
      <c r="L148" s="163" t="s">
        <v>290</v>
      </c>
      <c r="M148" s="237">
        <f t="shared" ref="M148:M156" si="37">M129+O129+S129+T129</f>
        <v>136.9</v>
      </c>
      <c r="N148" s="220"/>
      <c r="O148" s="238">
        <f>M148*$C$143</f>
        <v>513375</v>
      </c>
      <c r="P148" s="232"/>
      <c r="Q148" s="237">
        <f t="shared" ref="Q148:Q156" si="38">N129+P129+T129</f>
        <v>13.225</v>
      </c>
      <c r="R148" s="220"/>
      <c r="S148" s="231">
        <f t="shared" ref="S148:S156" si="39">Q148*$C$143</f>
        <v>49593.75</v>
      </c>
      <c r="T148" s="232"/>
    </row>
    <row r="149" spans="2:20" x14ac:dyDescent="0.25">
      <c r="B149" s="163" t="s">
        <v>291</v>
      </c>
      <c r="C149" s="219">
        <v>137</v>
      </c>
      <c r="D149" s="220"/>
      <c r="E149" s="219">
        <v>513750</v>
      </c>
      <c r="F149" s="220"/>
      <c r="G149" s="219">
        <v>13.25</v>
      </c>
      <c r="H149" s="220"/>
      <c r="I149" s="231">
        <v>49687.5</v>
      </c>
      <c r="J149" s="232"/>
      <c r="L149" s="163" t="s">
        <v>291</v>
      </c>
      <c r="M149" s="237">
        <f t="shared" si="37"/>
        <v>136.9</v>
      </c>
      <c r="N149" s="220"/>
      <c r="O149" s="238">
        <f t="shared" ref="O149:O156" si="40">M149*$C$143</f>
        <v>513375</v>
      </c>
      <c r="P149" s="232"/>
      <c r="Q149" s="237">
        <f t="shared" si="38"/>
        <v>13.225</v>
      </c>
      <c r="R149" s="220"/>
      <c r="S149" s="231">
        <f t="shared" si="39"/>
        <v>49593.75</v>
      </c>
      <c r="T149" s="232"/>
    </row>
    <row r="150" spans="2:20" x14ac:dyDescent="0.25">
      <c r="B150" s="163" t="s">
        <v>292</v>
      </c>
      <c r="C150" s="219">
        <v>171</v>
      </c>
      <c r="D150" s="220"/>
      <c r="E150" s="219">
        <v>641250</v>
      </c>
      <c r="F150" s="220"/>
      <c r="G150" s="219">
        <v>9.5</v>
      </c>
      <c r="H150" s="220"/>
      <c r="I150" s="231">
        <v>35625</v>
      </c>
      <c r="J150" s="232"/>
      <c r="L150" s="163" t="s">
        <v>292</v>
      </c>
      <c r="M150" s="237">
        <f t="shared" si="37"/>
        <v>170.9</v>
      </c>
      <c r="N150" s="220"/>
      <c r="O150" s="238">
        <f t="shared" si="40"/>
        <v>640875</v>
      </c>
      <c r="P150" s="232"/>
      <c r="Q150" s="237">
        <f t="shared" si="38"/>
        <v>9.4499999999999993</v>
      </c>
      <c r="R150" s="220"/>
      <c r="S150" s="231">
        <f t="shared" si="39"/>
        <v>35437.5</v>
      </c>
      <c r="T150" s="232"/>
    </row>
    <row r="151" spans="2:20" x14ac:dyDescent="0.25">
      <c r="B151" s="163" t="s">
        <v>293</v>
      </c>
      <c r="C151" s="219">
        <v>178</v>
      </c>
      <c r="D151" s="220"/>
      <c r="E151" s="219">
        <v>667500</v>
      </c>
      <c r="F151" s="220"/>
      <c r="G151" s="219">
        <v>15</v>
      </c>
      <c r="H151" s="220"/>
      <c r="I151" s="231">
        <v>56250</v>
      </c>
      <c r="J151" s="232"/>
      <c r="L151" s="163" t="s">
        <v>293</v>
      </c>
      <c r="M151" s="237">
        <f t="shared" si="37"/>
        <v>177.8</v>
      </c>
      <c r="N151" s="220"/>
      <c r="O151" s="238">
        <f t="shared" si="40"/>
        <v>666750</v>
      </c>
      <c r="P151" s="232"/>
      <c r="Q151" s="237">
        <f t="shared" si="38"/>
        <v>14.9</v>
      </c>
      <c r="R151" s="220"/>
      <c r="S151" s="231">
        <f t="shared" si="39"/>
        <v>55875</v>
      </c>
      <c r="T151" s="232"/>
    </row>
    <row r="152" spans="2:20" x14ac:dyDescent="0.25">
      <c r="B152" s="163" t="s">
        <v>294</v>
      </c>
      <c r="C152" s="219">
        <v>17</v>
      </c>
      <c r="D152" s="220"/>
      <c r="E152" s="219">
        <v>63750</v>
      </c>
      <c r="F152" s="220"/>
      <c r="G152" s="219">
        <v>12.5</v>
      </c>
      <c r="H152" s="220"/>
      <c r="I152" s="231">
        <v>46875</v>
      </c>
      <c r="J152" s="232"/>
      <c r="L152" s="163" t="s">
        <v>294</v>
      </c>
      <c r="M152" s="237">
        <f t="shared" si="37"/>
        <v>16.899999999999999</v>
      </c>
      <c r="N152" s="220"/>
      <c r="O152" s="238">
        <f t="shared" si="40"/>
        <v>63374.999999999993</v>
      </c>
      <c r="P152" s="232"/>
      <c r="Q152" s="237">
        <f t="shared" si="38"/>
        <v>12.45</v>
      </c>
      <c r="R152" s="220"/>
      <c r="S152" s="231">
        <f t="shared" si="39"/>
        <v>46687.5</v>
      </c>
      <c r="T152" s="232"/>
    </row>
    <row r="153" spans="2:20" x14ac:dyDescent="0.25">
      <c r="B153" s="163" t="s">
        <v>295</v>
      </c>
      <c r="C153" s="219">
        <v>18.5</v>
      </c>
      <c r="D153" s="220"/>
      <c r="E153" s="219">
        <v>69375</v>
      </c>
      <c r="F153" s="220"/>
      <c r="G153" s="219">
        <v>9.25</v>
      </c>
      <c r="H153" s="220"/>
      <c r="I153" s="231">
        <v>34687.5</v>
      </c>
      <c r="J153" s="232"/>
      <c r="L153" s="163" t="s">
        <v>295</v>
      </c>
      <c r="M153" s="237">
        <f t="shared" si="37"/>
        <v>18.45</v>
      </c>
      <c r="N153" s="220"/>
      <c r="O153" s="238">
        <f t="shared" si="40"/>
        <v>69187.5</v>
      </c>
      <c r="P153" s="232"/>
      <c r="Q153" s="237">
        <f t="shared" si="38"/>
        <v>9.2249999999999996</v>
      </c>
      <c r="R153" s="220"/>
      <c r="S153" s="231">
        <f t="shared" si="39"/>
        <v>34593.75</v>
      </c>
      <c r="T153" s="232"/>
    </row>
    <row r="154" spans="2:20" x14ac:dyDescent="0.25">
      <c r="B154" s="163" t="s">
        <v>296</v>
      </c>
      <c r="C154" s="219">
        <v>19</v>
      </c>
      <c r="D154" s="220"/>
      <c r="E154" s="219">
        <v>71250</v>
      </c>
      <c r="F154" s="220"/>
      <c r="G154" s="219">
        <v>9.5</v>
      </c>
      <c r="H154" s="220"/>
      <c r="I154" s="231">
        <v>35625</v>
      </c>
      <c r="J154" s="232"/>
      <c r="L154" s="163" t="s">
        <v>296</v>
      </c>
      <c r="M154" s="237">
        <f t="shared" si="37"/>
        <v>18.899999999999999</v>
      </c>
      <c r="N154" s="220"/>
      <c r="O154" s="238">
        <f t="shared" si="40"/>
        <v>70875</v>
      </c>
      <c r="P154" s="232"/>
      <c r="Q154" s="237">
        <f t="shared" si="38"/>
        <v>9.4499999999999993</v>
      </c>
      <c r="R154" s="220"/>
      <c r="S154" s="231">
        <f t="shared" si="39"/>
        <v>35437.5</v>
      </c>
      <c r="T154" s="232"/>
    </row>
    <row r="155" spans="2:20" x14ac:dyDescent="0.25">
      <c r="B155" s="163" t="s">
        <v>297</v>
      </c>
      <c r="C155" s="219">
        <v>177</v>
      </c>
      <c r="D155" s="220"/>
      <c r="E155" s="219">
        <v>663750</v>
      </c>
      <c r="F155" s="220"/>
      <c r="G155" s="219">
        <v>12.5</v>
      </c>
      <c r="H155" s="220"/>
      <c r="I155" s="231">
        <v>46875</v>
      </c>
      <c r="J155" s="232"/>
      <c r="L155" s="163" t="s">
        <v>297</v>
      </c>
      <c r="M155" s="237">
        <f t="shared" si="37"/>
        <v>176.9</v>
      </c>
      <c r="N155" s="220"/>
      <c r="O155" s="238">
        <f t="shared" si="40"/>
        <v>663375</v>
      </c>
      <c r="P155" s="232"/>
      <c r="Q155" s="237">
        <f t="shared" si="38"/>
        <v>12.45</v>
      </c>
      <c r="R155" s="220"/>
      <c r="S155" s="231">
        <f t="shared" si="39"/>
        <v>46687.5</v>
      </c>
      <c r="T155" s="232"/>
    </row>
    <row r="156" spans="2:20" x14ac:dyDescent="0.25">
      <c r="B156" s="165" t="s">
        <v>292</v>
      </c>
      <c r="C156" s="229">
        <v>171</v>
      </c>
      <c r="D156" s="230"/>
      <c r="E156" s="229">
        <v>641250</v>
      </c>
      <c r="F156" s="230"/>
      <c r="G156" s="229">
        <v>9.5</v>
      </c>
      <c r="H156" s="230"/>
      <c r="I156" s="235">
        <v>35625</v>
      </c>
      <c r="J156" s="236"/>
      <c r="L156" s="165" t="s">
        <v>292</v>
      </c>
      <c r="M156" s="239">
        <f t="shared" si="37"/>
        <v>170.9</v>
      </c>
      <c r="N156" s="230"/>
      <c r="O156" s="242">
        <f t="shared" si="40"/>
        <v>640875</v>
      </c>
      <c r="P156" s="236"/>
      <c r="Q156" s="239">
        <f t="shared" si="38"/>
        <v>9.4499999999999993</v>
      </c>
      <c r="R156" s="230"/>
      <c r="S156" s="235">
        <f t="shared" si="39"/>
        <v>35437.5</v>
      </c>
      <c r="T156" s="236"/>
    </row>
    <row r="158" spans="2:20" x14ac:dyDescent="0.25">
      <c r="B158" s="162" t="s">
        <v>217</v>
      </c>
      <c r="C158" s="243" t="s">
        <v>324</v>
      </c>
      <c r="D158" s="244"/>
      <c r="E158" s="243" t="s">
        <v>325</v>
      </c>
      <c r="F158" s="246"/>
    </row>
    <row r="159" spans="2:20" x14ac:dyDescent="0.25">
      <c r="B159" s="163" t="s">
        <v>289</v>
      </c>
      <c r="C159" s="237">
        <f t="shared" ref="C159:C168" si="41">E147-O147</f>
        <v>375</v>
      </c>
      <c r="D159" s="219"/>
      <c r="E159" s="238">
        <f t="shared" ref="E159:E168" si="42">I147-S147</f>
        <v>187.5</v>
      </c>
      <c r="F159" s="220"/>
    </row>
    <row r="160" spans="2:20" x14ac:dyDescent="0.25">
      <c r="B160" s="163" t="s">
        <v>290</v>
      </c>
      <c r="C160" s="237">
        <f t="shared" si="41"/>
        <v>375</v>
      </c>
      <c r="D160" s="219"/>
      <c r="E160" s="237">
        <f t="shared" si="42"/>
        <v>93.75</v>
      </c>
      <c r="F160" s="220"/>
    </row>
    <row r="161" spans="2:8" x14ac:dyDescent="0.25">
      <c r="B161" s="163" t="s">
        <v>291</v>
      </c>
      <c r="C161" s="237">
        <f t="shared" si="41"/>
        <v>375</v>
      </c>
      <c r="D161" s="219"/>
      <c r="E161" s="237">
        <f t="shared" si="42"/>
        <v>93.75</v>
      </c>
      <c r="F161" s="220"/>
    </row>
    <row r="162" spans="2:8" x14ac:dyDescent="0.25">
      <c r="B162" s="163" t="s">
        <v>292</v>
      </c>
      <c r="C162" s="237">
        <f t="shared" si="41"/>
        <v>375</v>
      </c>
      <c r="D162" s="219"/>
      <c r="E162" s="237">
        <f t="shared" si="42"/>
        <v>187.5</v>
      </c>
      <c r="F162" s="220"/>
    </row>
    <row r="163" spans="2:8" x14ac:dyDescent="0.25">
      <c r="B163" s="163" t="s">
        <v>293</v>
      </c>
      <c r="C163" s="237">
        <f t="shared" si="41"/>
        <v>750</v>
      </c>
      <c r="D163" s="219"/>
      <c r="E163" s="237">
        <f t="shared" si="42"/>
        <v>375</v>
      </c>
      <c r="F163" s="220"/>
    </row>
    <row r="164" spans="2:8" x14ac:dyDescent="0.25">
      <c r="B164" s="163" t="s">
        <v>294</v>
      </c>
      <c r="C164" s="237">
        <f t="shared" si="41"/>
        <v>375.00000000000728</v>
      </c>
      <c r="D164" s="219"/>
      <c r="E164" s="237">
        <f t="shared" si="42"/>
        <v>187.5</v>
      </c>
      <c r="F164" s="220"/>
    </row>
    <row r="165" spans="2:8" x14ac:dyDescent="0.25">
      <c r="B165" s="163" t="s">
        <v>295</v>
      </c>
      <c r="C165" s="237">
        <f t="shared" si="41"/>
        <v>187.5</v>
      </c>
      <c r="D165" s="219"/>
      <c r="E165" s="237">
        <f t="shared" si="42"/>
        <v>93.75</v>
      </c>
      <c r="F165" s="220"/>
    </row>
    <row r="166" spans="2:8" x14ac:dyDescent="0.25">
      <c r="B166" s="163" t="s">
        <v>296</v>
      </c>
      <c r="C166" s="237">
        <f t="shared" si="41"/>
        <v>375</v>
      </c>
      <c r="D166" s="219"/>
      <c r="E166" s="237">
        <f t="shared" si="42"/>
        <v>187.5</v>
      </c>
      <c r="F166" s="220"/>
    </row>
    <row r="167" spans="2:8" x14ac:dyDescent="0.25">
      <c r="B167" s="163" t="s">
        <v>297</v>
      </c>
      <c r="C167" s="237">
        <f t="shared" si="41"/>
        <v>375</v>
      </c>
      <c r="D167" s="219"/>
      <c r="E167" s="237">
        <f t="shared" si="42"/>
        <v>187.5</v>
      </c>
      <c r="F167" s="220"/>
    </row>
    <row r="168" spans="2:8" x14ac:dyDescent="0.25">
      <c r="B168" s="165" t="s">
        <v>292</v>
      </c>
      <c r="C168" s="239">
        <f t="shared" si="41"/>
        <v>375</v>
      </c>
      <c r="D168" s="229"/>
      <c r="E168" s="239">
        <f t="shared" si="42"/>
        <v>187.5</v>
      </c>
      <c r="F168" s="230"/>
    </row>
    <row r="171" spans="2:8" ht="23.4" x14ac:dyDescent="0.25">
      <c r="B171" s="51" t="s">
        <v>332</v>
      </c>
    </row>
    <row r="172" spans="2:8" ht="23.4" x14ac:dyDescent="0.25">
      <c r="B172" s="51"/>
    </row>
    <row r="173" spans="2:8" x14ac:dyDescent="0.25">
      <c r="B173" s="162" t="s">
        <v>217</v>
      </c>
      <c r="C173" s="244" t="s">
        <v>288</v>
      </c>
      <c r="D173" s="244"/>
      <c r="E173" s="243" t="s">
        <v>333</v>
      </c>
      <c r="F173" s="246"/>
      <c r="G173" s="244" t="s">
        <v>334</v>
      </c>
      <c r="H173" s="246">
        <f>C174/E174</f>
        <v>0.903954802259887</v>
      </c>
    </row>
    <row r="174" spans="2:8" ht="14.4" customHeight="1" x14ac:dyDescent="0.25">
      <c r="B174" s="163" t="str">
        <f>B159</f>
        <v>Bomba centrífuga</v>
      </c>
      <c r="C174" s="219">
        <f t="shared" ref="C174:C183" si="43">I128</f>
        <v>160</v>
      </c>
      <c r="D174" s="219"/>
      <c r="E174" s="237">
        <f t="shared" ref="E174:E183" si="44">C147</f>
        <v>177</v>
      </c>
      <c r="F174" s="220"/>
      <c r="G174" s="278">
        <f t="shared" ref="G174:G183" si="45">C174/E174</f>
        <v>0.903954802259887</v>
      </c>
      <c r="H174" s="279"/>
    </row>
    <row r="175" spans="2:8" x14ac:dyDescent="0.25">
      <c r="B175" s="163" t="str">
        <f t="shared" ref="B175:B183" si="46">B160</f>
        <v>Filtro multimedia</v>
      </c>
      <c r="C175" s="219">
        <f t="shared" si="43"/>
        <v>120</v>
      </c>
      <c r="D175" s="219"/>
      <c r="E175" s="237">
        <f t="shared" si="44"/>
        <v>137</v>
      </c>
      <c r="F175" s="220"/>
      <c r="G175" s="278">
        <f t="shared" si="45"/>
        <v>0.87591240875912413</v>
      </c>
      <c r="H175" s="279"/>
    </row>
    <row r="176" spans="2:8" x14ac:dyDescent="0.25">
      <c r="B176" s="163" t="str">
        <f t="shared" si="46"/>
        <v>Ablandadores</v>
      </c>
      <c r="C176" s="219">
        <f t="shared" si="43"/>
        <v>120</v>
      </c>
      <c r="D176" s="219"/>
      <c r="E176" s="237">
        <f t="shared" si="44"/>
        <v>137</v>
      </c>
      <c r="F176" s="220"/>
      <c r="G176" s="278">
        <f t="shared" si="45"/>
        <v>0.87591240875912413</v>
      </c>
      <c r="H176" s="279"/>
    </row>
    <row r="177" spans="2:8" x14ac:dyDescent="0.25">
      <c r="B177" s="163" t="str">
        <f t="shared" si="46"/>
        <v>Válvula actuada neumática</v>
      </c>
      <c r="C177" s="219">
        <f t="shared" si="43"/>
        <v>160</v>
      </c>
      <c r="D177" s="219"/>
      <c r="E177" s="237">
        <f t="shared" si="44"/>
        <v>171</v>
      </c>
      <c r="F177" s="220"/>
      <c r="G177" s="278">
        <f t="shared" si="45"/>
        <v>0.93567251461988299</v>
      </c>
      <c r="H177" s="279"/>
    </row>
    <row r="178" spans="2:8" x14ac:dyDescent="0.25">
      <c r="B178" s="163" t="str">
        <f t="shared" si="46"/>
        <v>Bomba de alta presión</v>
      </c>
      <c r="C178" s="219">
        <f t="shared" si="43"/>
        <v>160</v>
      </c>
      <c r="D178" s="219"/>
      <c r="E178" s="237">
        <f t="shared" si="44"/>
        <v>178</v>
      </c>
      <c r="F178" s="220"/>
      <c r="G178" s="278">
        <f t="shared" si="45"/>
        <v>0.898876404494382</v>
      </c>
      <c r="H178" s="279"/>
    </row>
    <row r="179" spans="2:8" x14ac:dyDescent="0.25">
      <c r="B179" s="163" t="str">
        <f t="shared" si="46"/>
        <v>Módulo de Ósmosis Inversa</v>
      </c>
      <c r="C179" s="219">
        <f t="shared" si="43"/>
        <v>0</v>
      </c>
      <c r="D179" s="219"/>
      <c r="E179" s="237">
        <f t="shared" si="44"/>
        <v>17</v>
      </c>
      <c r="F179" s="220"/>
      <c r="G179" s="278">
        <f t="shared" si="45"/>
        <v>0</v>
      </c>
      <c r="H179" s="279"/>
    </row>
    <row r="180" spans="2:8" x14ac:dyDescent="0.25">
      <c r="B180" s="163" t="str">
        <f t="shared" si="46"/>
        <v>Válvula de diafragma manual</v>
      </c>
      <c r="C180" s="219">
        <f t="shared" si="43"/>
        <v>8</v>
      </c>
      <c r="D180" s="219"/>
      <c r="E180" s="237">
        <f t="shared" si="44"/>
        <v>18.5</v>
      </c>
      <c r="F180" s="220"/>
      <c r="G180" s="278">
        <f t="shared" si="45"/>
        <v>0.43243243243243246</v>
      </c>
      <c r="H180" s="279"/>
    </row>
    <row r="181" spans="2:8" x14ac:dyDescent="0.25">
      <c r="B181" s="163" t="str">
        <f t="shared" si="46"/>
        <v>Válvula de diafragma actuada</v>
      </c>
      <c r="C181" s="219">
        <f t="shared" si="43"/>
        <v>8</v>
      </c>
      <c r="D181" s="219"/>
      <c r="E181" s="237">
        <f t="shared" si="44"/>
        <v>19</v>
      </c>
      <c r="F181" s="220"/>
      <c r="G181" s="278">
        <f t="shared" si="45"/>
        <v>0.42105263157894735</v>
      </c>
      <c r="H181" s="279"/>
    </row>
    <row r="182" spans="2:8" x14ac:dyDescent="0.25">
      <c r="B182" s="163" t="str">
        <f t="shared" si="46"/>
        <v>Bomba centrífuga de distribución</v>
      </c>
      <c r="C182" s="219">
        <f t="shared" si="43"/>
        <v>160</v>
      </c>
      <c r="D182" s="219"/>
      <c r="E182" s="237">
        <f t="shared" si="44"/>
        <v>177</v>
      </c>
      <c r="F182" s="220"/>
      <c r="G182" s="278">
        <f t="shared" si="45"/>
        <v>0.903954802259887</v>
      </c>
      <c r="H182" s="279"/>
    </row>
    <row r="183" spans="2:8" x14ac:dyDescent="0.25">
      <c r="B183" s="165" t="str">
        <f t="shared" si="46"/>
        <v>Válvula actuada neumática</v>
      </c>
      <c r="C183" s="229">
        <f t="shared" si="43"/>
        <v>160</v>
      </c>
      <c r="D183" s="229"/>
      <c r="E183" s="239">
        <f t="shared" si="44"/>
        <v>171</v>
      </c>
      <c r="F183" s="230"/>
      <c r="G183" s="280">
        <f t="shared" si="45"/>
        <v>0.93567251461988299</v>
      </c>
      <c r="H183" s="281"/>
    </row>
  </sheetData>
  <mergeCells count="456">
    <mergeCell ref="G181:H181"/>
    <mergeCell ref="G182:H182"/>
    <mergeCell ref="G183:H183"/>
    <mergeCell ref="E182:F182"/>
    <mergeCell ref="E183:F183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C181:D181"/>
    <mergeCell ref="C174:D174"/>
    <mergeCell ref="C175:D175"/>
    <mergeCell ref="C176:D176"/>
    <mergeCell ref="C177:D177"/>
    <mergeCell ref="C178:D178"/>
    <mergeCell ref="C179:D179"/>
    <mergeCell ref="C180:D180"/>
    <mergeCell ref="C182:D182"/>
    <mergeCell ref="C183:D183"/>
    <mergeCell ref="B78:J78"/>
    <mergeCell ref="L78:T78"/>
    <mergeCell ref="B79:B80"/>
    <mergeCell ref="C79:D79"/>
    <mergeCell ref="E79:F79"/>
    <mergeCell ref="G79:I79"/>
    <mergeCell ref="L79:L80"/>
    <mergeCell ref="M79:N79"/>
    <mergeCell ref="C173:D173"/>
    <mergeCell ref="E173:F173"/>
    <mergeCell ref="C114:D114"/>
    <mergeCell ref="E114:F114"/>
    <mergeCell ref="E112:F112"/>
    <mergeCell ref="M126:N126"/>
    <mergeCell ref="O126:P126"/>
    <mergeCell ref="C111:D111"/>
    <mergeCell ref="C126:D126"/>
    <mergeCell ref="E126:F126"/>
    <mergeCell ref="C120:D120"/>
    <mergeCell ref="E120:F120"/>
    <mergeCell ref="C118:D118"/>
    <mergeCell ref="E118:F118"/>
    <mergeCell ref="C116:D116"/>
    <mergeCell ref="E116:F116"/>
    <mergeCell ref="O79:P79"/>
    <mergeCell ref="Q79:S79"/>
    <mergeCell ref="D94:E94"/>
    <mergeCell ref="D95:E95"/>
    <mergeCell ref="D96:E96"/>
    <mergeCell ref="G99:H99"/>
    <mergeCell ref="I99:J99"/>
    <mergeCell ref="M99:N99"/>
    <mergeCell ref="O99:P99"/>
    <mergeCell ref="Q99:R99"/>
    <mergeCell ref="S99:T99"/>
    <mergeCell ref="G100:H100"/>
    <mergeCell ref="I100:J100"/>
    <mergeCell ref="M100:N100"/>
    <mergeCell ref="O100:P100"/>
    <mergeCell ref="Q100:R100"/>
    <mergeCell ref="M102:N102"/>
    <mergeCell ref="O102:P102"/>
    <mergeCell ref="S100:T100"/>
    <mergeCell ref="G101:H101"/>
    <mergeCell ref="I101:J101"/>
    <mergeCell ref="M101:N101"/>
    <mergeCell ref="O101:P101"/>
    <mergeCell ref="Q101:R101"/>
    <mergeCell ref="S101:T101"/>
    <mergeCell ref="Q102:R102"/>
    <mergeCell ref="S102:T102"/>
    <mergeCell ref="G103:H103"/>
    <mergeCell ref="I103:J103"/>
    <mergeCell ref="M103:N103"/>
    <mergeCell ref="O103:P103"/>
    <mergeCell ref="Q103:R103"/>
    <mergeCell ref="S103:T103"/>
    <mergeCell ref="G102:H102"/>
    <mergeCell ref="I102:J102"/>
    <mergeCell ref="Q104:R104"/>
    <mergeCell ref="S104:T104"/>
    <mergeCell ref="G105:H105"/>
    <mergeCell ref="I105:J105"/>
    <mergeCell ref="M105:N105"/>
    <mergeCell ref="M106:N106"/>
    <mergeCell ref="O106:P106"/>
    <mergeCell ref="G106:H106"/>
    <mergeCell ref="O105:P105"/>
    <mergeCell ref="Q105:R105"/>
    <mergeCell ref="S105:T105"/>
    <mergeCell ref="G104:H104"/>
    <mergeCell ref="I104:J104"/>
    <mergeCell ref="M104:N104"/>
    <mergeCell ref="O104:P104"/>
    <mergeCell ref="Q106:R106"/>
    <mergeCell ref="S106:T106"/>
    <mergeCell ref="M109:N109"/>
    <mergeCell ref="O109:P109"/>
    <mergeCell ref="Q109:R109"/>
    <mergeCell ref="S109:T109"/>
    <mergeCell ref="O107:P107"/>
    <mergeCell ref="Q107:R107"/>
    <mergeCell ref="S107:T107"/>
    <mergeCell ref="G108:H108"/>
    <mergeCell ref="I108:J108"/>
    <mergeCell ref="M108:N108"/>
    <mergeCell ref="O108:P108"/>
    <mergeCell ref="Q108:R108"/>
    <mergeCell ref="G107:H107"/>
    <mergeCell ref="I107:J107"/>
    <mergeCell ref="M107:N107"/>
    <mergeCell ref="O146:P146"/>
    <mergeCell ref="Q146:R146"/>
    <mergeCell ref="S146:T146"/>
    <mergeCell ref="G147:H147"/>
    <mergeCell ref="I147:J147"/>
    <mergeCell ref="M147:N147"/>
    <mergeCell ref="O147:P147"/>
    <mergeCell ref="Q147:R147"/>
    <mergeCell ref="S147:T147"/>
    <mergeCell ref="G146:H146"/>
    <mergeCell ref="I146:J146"/>
    <mergeCell ref="M146:N146"/>
    <mergeCell ref="G148:H148"/>
    <mergeCell ref="I148:J148"/>
    <mergeCell ref="M148:N148"/>
    <mergeCell ref="O148:P148"/>
    <mergeCell ref="Q148:R148"/>
    <mergeCell ref="S148:T148"/>
    <mergeCell ref="Q150:R150"/>
    <mergeCell ref="S150:T150"/>
    <mergeCell ref="G149:H149"/>
    <mergeCell ref="I149:J149"/>
    <mergeCell ref="M149:N149"/>
    <mergeCell ref="O149:P149"/>
    <mergeCell ref="G151:H151"/>
    <mergeCell ref="I151:J151"/>
    <mergeCell ref="M151:N151"/>
    <mergeCell ref="O151:P151"/>
    <mergeCell ref="Q149:R149"/>
    <mergeCell ref="S149:T149"/>
    <mergeCell ref="G150:H150"/>
    <mergeCell ref="I150:J150"/>
    <mergeCell ref="M150:N150"/>
    <mergeCell ref="O150:P150"/>
    <mergeCell ref="Q151:R151"/>
    <mergeCell ref="S151:T151"/>
    <mergeCell ref="G152:H152"/>
    <mergeCell ref="I152:J152"/>
    <mergeCell ref="M152:N152"/>
    <mergeCell ref="O152:P152"/>
    <mergeCell ref="Q152:R152"/>
    <mergeCell ref="S152:T152"/>
    <mergeCell ref="C153:D153"/>
    <mergeCell ref="E153:F153"/>
    <mergeCell ref="G153:H153"/>
    <mergeCell ref="I153:J153"/>
    <mergeCell ref="M153:N153"/>
    <mergeCell ref="O153:P153"/>
    <mergeCell ref="Q153:R153"/>
    <mergeCell ref="S153:T153"/>
    <mergeCell ref="Q154:R154"/>
    <mergeCell ref="S154:T154"/>
    <mergeCell ref="Q155:R155"/>
    <mergeCell ref="S155:T155"/>
    <mergeCell ref="C156:D156"/>
    <mergeCell ref="E156:F156"/>
    <mergeCell ref="G156:H156"/>
    <mergeCell ref="I156:J156"/>
    <mergeCell ref="M156:N156"/>
    <mergeCell ref="O156:P156"/>
    <mergeCell ref="Q156:R156"/>
    <mergeCell ref="S156:T156"/>
    <mergeCell ref="C154:D154"/>
    <mergeCell ref="E154:F154"/>
    <mergeCell ref="G154:H154"/>
    <mergeCell ref="I154:J154"/>
    <mergeCell ref="M154:N154"/>
    <mergeCell ref="O154:P154"/>
    <mergeCell ref="G155:H155"/>
    <mergeCell ref="I155:J155"/>
    <mergeCell ref="M155:N155"/>
    <mergeCell ref="O155:P155"/>
    <mergeCell ref="C119:D119"/>
    <mergeCell ref="E119:F119"/>
    <mergeCell ref="C115:D115"/>
    <mergeCell ref="E115:F115"/>
    <mergeCell ref="C117:D117"/>
    <mergeCell ref="E117:F117"/>
    <mergeCell ref="C155:D155"/>
    <mergeCell ref="E155:F155"/>
    <mergeCell ref="C148:D148"/>
    <mergeCell ref="E148:F148"/>
    <mergeCell ref="C149:D149"/>
    <mergeCell ref="E149:F149"/>
    <mergeCell ref="C150:D150"/>
    <mergeCell ref="E150:F150"/>
    <mergeCell ref="C151:D151"/>
    <mergeCell ref="E151:F151"/>
    <mergeCell ref="C152:D152"/>
    <mergeCell ref="E152:F152"/>
    <mergeCell ref="D143:E143"/>
    <mergeCell ref="D141:E141"/>
    <mergeCell ref="D142:E142"/>
    <mergeCell ref="E124:F124"/>
    <mergeCell ref="E123:F123"/>
    <mergeCell ref="C146:D146"/>
    <mergeCell ref="E166:F166"/>
    <mergeCell ref="C167:D167"/>
    <mergeCell ref="E167:F167"/>
    <mergeCell ref="C162:D162"/>
    <mergeCell ref="E162:F162"/>
    <mergeCell ref="C163:D163"/>
    <mergeCell ref="E163:F163"/>
    <mergeCell ref="C164:D164"/>
    <mergeCell ref="E164:F164"/>
    <mergeCell ref="E146:F146"/>
    <mergeCell ref="C147:D147"/>
    <mergeCell ref="E147:F147"/>
    <mergeCell ref="C159:D159"/>
    <mergeCell ref="E159:F159"/>
    <mergeCell ref="C160:D160"/>
    <mergeCell ref="E160:F160"/>
    <mergeCell ref="C161:D161"/>
    <mergeCell ref="E161:F161"/>
    <mergeCell ref="C158:D158"/>
    <mergeCell ref="E158:F158"/>
    <mergeCell ref="C109:D109"/>
    <mergeCell ref="E109:F109"/>
    <mergeCell ref="G109:H109"/>
    <mergeCell ref="I109:J109"/>
    <mergeCell ref="K63:L63"/>
    <mergeCell ref="C168:D168"/>
    <mergeCell ref="E168:F168"/>
    <mergeCell ref="C165:D165"/>
    <mergeCell ref="E165:F165"/>
    <mergeCell ref="C166:D166"/>
    <mergeCell ref="E99:F99"/>
    <mergeCell ref="C113:D113"/>
    <mergeCell ref="E113:F113"/>
    <mergeCell ref="I106:J106"/>
    <mergeCell ref="C107:D107"/>
    <mergeCell ref="E107:F107"/>
    <mergeCell ref="C105:D105"/>
    <mergeCell ref="E105:F105"/>
    <mergeCell ref="C103:D103"/>
    <mergeCell ref="E103:F103"/>
    <mergeCell ref="C99:D99"/>
    <mergeCell ref="E111:F111"/>
    <mergeCell ref="C121:D121"/>
    <mergeCell ref="E121:F121"/>
    <mergeCell ref="G72:H72"/>
    <mergeCell ref="I72:J72"/>
    <mergeCell ref="G68:H68"/>
    <mergeCell ref="I68:J68"/>
    <mergeCell ref="Q126:S126"/>
    <mergeCell ref="B125:J125"/>
    <mergeCell ref="C100:D100"/>
    <mergeCell ref="E100:F100"/>
    <mergeCell ref="C102:D102"/>
    <mergeCell ref="E102:F102"/>
    <mergeCell ref="C104:D104"/>
    <mergeCell ref="E104:F104"/>
    <mergeCell ref="C101:D101"/>
    <mergeCell ref="E101:F101"/>
    <mergeCell ref="C108:D108"/>
    <mergeCell ref="E108:F108"/>
    <mergeCell ref="C106:D106"/>
    <mergeCell ref="E106:F106"/>
    <mergeCell ref="B126:B127"/>
    <mergeCell ref="G126:I126"/>
    <mergeCell ref="L126:L127"/>
    <mergeCell ref="L125:T125"/>
    <mergeCell ref="C112:D112"/>
    <mergeCell ref="S108:T108"/>
    <mergeCell ref="C66:D66"/>
    <mergeCell ref="E66:F66"/>
    <mergeCell ref="C67:D67"/>
    <mergeCell ref="E67:F67"/>
    <mergeCell ref="C68:D68"/>
    <mergeCell ref="E68:F68"/>
    <mergeCell ref="G74:H74"/>
    <mergeCell ref="I74:J74"/>
    <mergeCell ref="G73:H73"/>
    <mergeCell ref="I73:J73"/>
    <mergeCell ref="C72:D72"/>
    <mergeCell ref="E72:F72"/>
    <mergeCell ref="C73:D73"/>
    <mergeCell ref="E73:F73"/>
    <mergeCell ref="C74:D74"/>
    <mergeCell ref="E74:F74"/>
    <mergeCell ref="C69:D69"/>
    <mergeCell ref="E69:F69"/>
    <mergeCell ref="C70:D70"/>
    <mergeCell ref="E70:F70"/>
    <mergeCell ref="C71:D71"/>
    <mergeCell ref="E71:F71"/>
    <mergeCell ref="G71:H71"/>
    <mergeCell ref="I71:J71"/>
    <mergeCell ref="G69:H69"/>
    <mergeCell ref="I69:J69"/>
    <mergeCell ref="G70:H70"/>
    <mergeCell ref="I70:J70"/>
    <mergeCell ref="E53:F53"/>
    <mergeCell ref="E54:F54"/>
    <mergeCell ref="E55:F55"/>
    <mergeCell ref="E56:F56"/>
    <mergeCell ref="E57:F57"/>
    <mergeCell ref="E61:F61"/>
    <mergeCell ref="G66:H66"/>
    <mergeCell ref="I66:J66"/>
    <mergeCell ref="G67:H67"/>
    <mergeCell ref="I67:J67"/>
    <mergeCell ref="E65:F65"/>
    <mergeCell ref="C64:D64"/>
    <mergeCell ref="E64:F64"/>
    <mergeCell ref="G65:H65"/>
    <mergeCell ref="C63:F63"/>
    <mergeCell ref="G63:J63"/>
    <mergeCell ref="G64:H64"/>
    <mergeCell ref="I64:J64"/>
    <mergeCell ref="C65:D65"/>
    <mergeCell ref="I65:J65"/>
    <mergeCell ref="C52:D52"/>
    <mergeCell ref="C53:D53"/>
    <mergeCell ref="C54:D54"/>
    <mergeCell ref="C55:D55"/>
    <mergeCell ref="C56:D56"/>
    <mergeCell ref="C57:D57"/>
    <mergeCell ref="L5:T5"/>
    <mergeCell ref="C47:D47"/>
    <mergeCell ref="C48:D48"/>
    <mergeCell ref="C49:D49"/>
    <mergeCell ref="C50:D50"/>
    <mergeCell ref="C51:D51"/>
    <mergeCell ref="E49:F49"/>
    <mergeCell ref="E50:F50"/>
    <mergeCell ref="E51:F51"/>
    <mergeCell ref="E52:F52"/>
    <mergeCell ref="E44:F44"/>
    <mergeCell ref="E45:F45"/>
    <mergeCell ref="E47:F47"/>
    <mergeCell ref="E48:F48"/>
    <mergeCell ref="E43:F43"/>
    <mergeCell ref="D23:E23"/>
    <mergeCell ref="D24:E24"/>
    <mergeCell ref="D25:E25"/>
    <mergeCell ref="O41:P41"/>
    <mergeCell ref="Q41:R41"/>
    <mergeCell ref="S41:T41"/>
    <mergeCell ref="M39:N39"/>
    <mergeCell ref="O39:P39"/>
    <mergeCell ref="Q39:R39"/>
    <mergeCell ref="S39:T39"/>
    <mergeCell ref="M40:N40"/>
    <mergeCell ref="O40:P40"/>
    <mergeCell ref="Q40:R40"/>
    <mergeCell ref="S40:T40"/>
    <mergeCell ref="Q37:R37"/>
    <mergeCell ref="S37:T37"/>
    <mergeCell ref="M38:N38"/>
    <mergeCell ref="O38:P38"/>
    <mergeCell ref="Q38:R38"/>
    <mergeCell ref="S38:T38"/>
    <mergeCell ref="M35:N35"/>
    <mergeCell ref="O35:P35"/>
    <mergeCell ref="Q35:R35"/>
    <mergeCell ref="S35:T35"/>
    <mergeCell ref="M36:N36"/>
    <mergeCell ref="O36:P36"/>
    <mergeCell ref="Q36:R36"/>
    <mergeCell ref="S36:T36"/>
    <mergeCell ref="Q33:R33"/>
    <mergeCell ref="S33:T33"/>
    <mergeCell ref="M34:N34"/>
    <mergeCell ref="O34:P34"/>
    <mergeCell ref="Q34:R34"/>
    <mergeCell ref="S34:T34"/>
    <mergeCell ref="Q6:S6"/>
    <mergeCell ref="M31:N31"/>
    <mergeCell ref="O31:P31"/>
    <mergeCell ref="Q31:R31"/>
    <mergeCell ref="S31:T31"/>
    <mergeCell ref="M32:N32"/>
    <mergeCell ref="O32:P32"/>
    <mergeCell ref="Q32:R32"/>
    <mergeCell ref="S32:T32"/>
    <mergeCell ref="M18:N18"/>
    <mergeCell ref="G40:H40"/>
    <mergeCell ref="I40:J40"/>
    <mergeCell ref="G41:H41"/>
    <mergeCell ref="I41:J41"/>
    <mergeCell ref="L6:L7"/>
    <mergeCell ref="M6:N6"/>
    <mergeCell ref="O6:P6"/>
    <mergeCell ref="M33:N33"/>
    <mergeCell ref="O33:P33"/>
    <mergeCell ref="G37:H37"/>
    <mergeCell ref="I37:J37"/>
    <mergeCell ref="G38:H38"/>
    <mergeCell ref="I38:J38"/>
    <mergeCell ref="G39:H39"/>
    <mergeCell ref="I39:J39"/>
    <mergeCell ref="G34:H34"/>
    <mergeCell ref="I34:J34"/>
    <mergeCell ref="G35:H35"/>
    <mergeCell ref="I35:J35"/>
    <mergeCell ref="G36:H36"/>
    <mergeCell ref="I36:J36"/>
    <mergeCell ref="M37:N37"/>
    <mergeCell ref="O37:P37"/>
    <mergeCell ref="M41:N41"/>
    <mergeCell ref="C40:D40"/>
    <mergeCell ref="E40:F40"/>
    <mergeCell ref="C41:D41"/>
    <mergeCell ref="E41:F41"/>
    <mergeCell ref="E32:F32"/>
    <mergeCell ref="I31:J31"/>
    <mergeCell ref="G32:H32"/>
    <mergeCell ref="I32:J32"/>
    <mergeCell ref="G33:H33"/>
    <mergeCell ref="I33:J33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G31:H31"/>
    <mergeCell ref="E31:F31"/>
    <mergeCell ref="C32:D32"/>
    <mergeCell ref="C33:D33"/>
    <mergeCell ref="E33:F33"/>
    <mergeCell ref="B5:J5"/>
    <mergeCell ref="C6:D6"/>
    <mergeCell ref="E6:F6"/>
    <mergeCell ref="B6:B7"/>
    <mergeCell ref="G6:I6"/>
  </mergeCells>
  <pageMargins left="0.7" right="0.7" top="0.75" bottom="0.75" header="0.3" footer="0.3"/>
  <pageSetup paperSize="9" orientation="portrait" horizontalDpi="360" verticalDpi="360" r:id="rId1"/>
  <ignoredErrors>
    <ignoredError sqref="G32:H41 Q32:R4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7a2f6f1-43f9-45dd-9afb-cde6a5de6c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3FB36524401C44AADFEDF98E9BCF137" ma:contentTypeVersion="6" ma:contentTypeDescription="Crear nuevo documento." ma:contentTypeScope="" ma:versionID="cd98e63c99ced0f3f9eabe6bd1c30b46">
  <xsd:schema xmlns:xsd="http://www.w3.org/2001/XMLSchema" xmlns:xs="http://www.w3.org/2001/XMLSchema" xmlns:p="http://schemas.microsoft.com/office/2006/metadata/properties" xmlns:ns3="b7a2f6f1-43f9-45dd-9afb-cde6a5de6c31" targetNamespace="http://schemas.microsoft.com/office/2006/metadata/properties" ma:root="true" ma:fieldsID="3766af5238ad846eaf3f5cfc13b9fe8a" ns3:_="">
    <xsd:import namespace="b7a2f6f1-43f9-45dd-9afb-cde6a5de6c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DateTaken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a2f6f1-43f9-45dd-9afb-cde6a5de6c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9CC4AE-F078-4F57-8ADF-A50092D83DFA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2006/documentManagement/types"/>
    <ds:schemaRef ds:uri="b7a2f6f1-43f9-45dd-9afb-cde6a5de6c31"/>
    <ds:schemaRef ds:uri="http://purl.org/dc/terms/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31DDEA7-C564-4CE9-81B1-E7D2DFDB71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a2f6f1-43f9-45dd-9afb-cde6a5de6c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FB04822-9253-4858-8B59-1946104C5D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1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Castillo Rojas (Alumno)</dc:creator>
  <cp:lastModifiedBy>Diego Castillo Rojas (Alumno)</cp:lastModifiedBy>
  <dcterms:created xsi:type="dcterms:W3CDTF">2025-02-05T18:46:46Z</dcterms:created>
  <dcterms:modified xsi:type="dcterms:W3CDTF">2026-04-21T02:45:08Z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0x01010043FB36524401C44AADFEDF98E9BCF137</vt:lpwstr>
  </property>
</Properties>
</file>